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RAGIONERIA\CONSUNTIVO\CONSUNTIVO_2025\FLUSSI DI CASSA\"/>
    </mc:Choice>
  </mc:AlternateContent>
  <xr:revisionPtr revIDLastSave="0" documentId="8_{E214022E-28C2-4161-B22A-1118EE1C82F5}" xr6:coauthVersionLast="47" xr6:coauthVersionMax="47" xr10:uidLastSave="{00000000-0000-0000-0000-000000000000}"/>
  <bookViews>
    <workbookView xWindow="-15" yWindow="1440" windowWidth="26805" windowHeight="14115" xr2:uid="{00000000-000D-0000-FFFF-FFFF00000000}"/>
  </bookViews>
  <sheets>
    <sheet name="Modello Piano flussi cassa" sheetId="4" r:id="rId1"/>
    <sheet name="ModelloPianoFlussiCassa_PEG" sheetId="6" r:id="rId2"/>
  </sheets>
  <definedNames>
    <definedName name="_xlnm.Print_Area" localSheetId="0">'Modello Piano flussi cassa'!$A$1:$J$110</definedName>
    <definedName name="_xlnm.Print_Area" localSheetId="1">ModelloPianoFlussiCassa_PEG!$A$1:$N$259</definedName>
  </definedNames>
  <calcPr calcId="191029"/>
</workbook>
</file>

<file path=xl/calcChain.xml><?xml version="1.0" encoding="utf-8"?>
<calcChain xmlns="http://schemas.openxmlformats.org/spreadsheetml/2006/main">
  <c r="M249" i="6" l="1"/>
  <c r="K249" i="6"/>
  <c r="K251" i="6" s="1"/>
  <c r="I249" i="6"/>
  <c r="G249" i="6"/>
  <c r="N244" i="6"/>
  <c r="L244" i="6"/>
  <c r="J244" i="6"/>
  <c r="H244" i="6"/>
  <c r="N237" i="6"/>
  <c r="N249" i="6" s="1"/>
  <c r="N251" i="6" s="1"/>
  <c r="L237" i="6"/>
  <c r="L249" i="6" s="1"/>
  <c r="J237" i="6"/>
  <c r="J249" i="6" s="1"/>
  <c r="H237" i="6"/>
  <c r="H249" i="6" s="1"/>
  <c r="N236" i="6"/>
  <c r="M236" i="6"/>
  <c r="M251" i="6" s="1"/>
  <c r="L236" i="6"/>
  <c r="K236" i="6"/>
  <c r="J236" i="6"/>
  <c r="I236" i="6"/>
  <c r="I251" i="6" s="1"/>
  <c r="H236" i="6"/>
  <c r="G236" i="6"/>
  <c r="G251" i="6" s="1"/>
  <c r="N234" i="6"/>
  <c r="M234" i="6"/>
  <c r="K234" i="6"/>
  <c r="I234" i="6"/>
  <c r="H234" i="6"/>
  <c r="G234" i="6"/>
  <c r="N229" i="6"/>
  <c r="L229" i="6"/>
  <c r="L234" i="6" s="1"/>
  <c r="J229" i="6"/>
  <c r="J234" i="6" s="1"/>
  <c r="H229" i="6"/>
  <c r="N226" i="6"/>
  <c r="M226" i="6"/>
  <c r="L226" i="6"/>
  <c r="K226" i="6"/>
  <c r="J226" i="6"/>
  <c r="I226" i="6"/>
  <c r="H226" i="6"/>
  <c r="G226" i="6"/>
  <c r="M221" i="6"/>
  <c r="K221" i="6"/>
  <c r="I221" i="6"/>
  <c r="G221" i="6"/>
  <c r="N215" i="6"/>
  <c r="N221" i="6" s="1"/>
  <c r="L215" i="6"/>
  <c r="L221" i="6" s="1"/>
  <c r="J215" i="6"/>
  <c r="J221" i="6" s="1"/>
  <c r="H215" i="6"/>
  <c r="H221" i="6" s="1"/>
  <c r="N195" i="6"/>
  <c r="L195" i="6"/>
  <c r="J195" i="6"/>
  <c r="H195" i="6"/>
  <c r="M193" i="6"/>
  <c r="K193" i="6"/>
  <c r="I193" i="6"/>
  <c r="G193" i="6"/>
  <c r="N190" i="6"/>
  <c r="L190" i="6"/>
  <c r="L193" i="6" s="1"/>
  <c r="J190" i="6"/>
  <c r="J193" i="6" s="1"/>
  <c r="H190" i="6"/>
  <c r="N186" i="6"/>
  <c r="N193" i="6" s="1"/>
  <c r="L186" i="6"/>
  <c r="J186" i="6"/>
  <c r="H186" i="6"/>
  <c r="N162" i="6"/>
  <c r="L162" i="6"/>
  <c r="J162" i="6"/>
  <c r="H162" i="6"/>
  <c r="H193" i="6" s="1"/>
  <c r="N129" i="6"/>
  <c r="L129" i="6"/>
  <c r="J129" i="6"/>
  <c r="H129" i="6"/>
  <c r="N122" i="6"/>
  <c r="L122" i="6"/>
  <c r="J122" i="6"/>
  <c r="H122" i="6"/>
  <c r="N105" i="6"/>
  <c r="L105" i="6"/>
  <c r="J105" i="6"/>
  <c r="H105" i="6"/>
  <c r="N100" i="6"/>
  <c r="N255" i="6" s="1"/>
  <c r="L100" i="6"/>
  <c r="L255" i="6" s="1"/>
  <c r="J100" i="6"/>
  <c r="J255" i="6" s="1"/>
  <c r="H100" i="6"/>
  <c r="H255" i="6" s="1"/>
  <c r="M95" i="6"/>
  <c r="M97" i="6" s="1"/>
  <c r="M99" i="6" s="1"/>
  <c r="K95" i="6"/>
  <c r="K97" i="6" s="1"/>
  <c r="K99" i="6" s="1"/>
  <c r="I95" i="6"/>
  <c r="G95" i="6"/>
  <c r="G97" i="6" s="1"/>
  <c r="G99" i="6" s="1"/>
  <c r="G254" i="6" s="1"/>
  <c r="N90" i="6"/>
  <c r="N95" i="6" s="1"/>
  <c r="L90" i="6"/>
  <c r="L95" i="6" s="1"/>
  <c r="J90" i="6"/>
  <c r="J95" i="6" s="1"/>
  <c r="H90" i="6"/>
  <c r="H95" i="6" s="1"/>
  <c r="N83" i="6"/>
  <c r="L83" i="6"/>
  <c r="J83" i="6"/>
  <c r="H83" i="6"/>
  <c r="N82" i="6"/>
  <c r="M82" i="6"/>
  <c r="L82" i="6"/>
  <c r="K82" i="6"/>
  <c r="J82" i="6"/>
  <c r="I82" i="6"/>
  <c r="I97" i="6" s="1"/>
  <c r="I99" i="6" s="1"/>
  <c r="I254" i="6" s="1"/>
  <c r="H82" i="6"/>
  <c r="G82" i="6"/>
  <c r="N77" i="6"/>
  <c r="M77" i="6"/>
  <c r="L77" i="6"/>
  <c r="K77" i="6"/>
  <c r="J77" i="6"/>
  <c r="I77" i="6"/>
  <c r="H77" i="6"/>
  <c r="G77" i="6"/>
  <c r="N72" i="6"/>
  <c r="M72" i="6"/>
  <c r="K72" i="6"/>
  <c r="I72" i="6"/>
  <c r="H72" i="6"/>
  <c r="G72" i="6"/>
  <c r="N53" i="6"/>
  <c r="L53" i="6"/>
  <c r="L72" i="6" s="1"/>
  <c r="J53" i="6"/>
  <c r="J72" i="6" s="1"/>
  <c r="H53" i="6"/>
  <c r="M51" i="6"/>
  <c r="K51" i="6"/>
  <c r="I51" i="6"/>
  <c r="H51" i="6"/>
  <c r="G51" i="6"/>
  <c r="N47" i="6"/>
  <c r="L47" i="6"/>
  <c r="L51" i="6" s="1"/>
  <c r="J47" i="6"/>
  <c r="J51" i="6" s="1"/>
  <c r="H47" i="6"/>
  <c r="N31" i="6"/>
  <c r="N51" i="6" s="1"/>
  <c r="L31" i="6"/>
  <c r="J31" i="6"/>
  <c r="H31" i="6"/>
  <c r="M30" i="6"/>
  <c r="K30" i="6"/>
  <c r="I30" i="6"/>
  <c r="G30" i="6"/>
  <c r="N26" i="6"/>
  <c r="N30" i="6" s="1"/>
  <c r="L26" i="6"/>
  <c r="L30" i="6" s="1"/>
  <c r="J26" i="6"/>
  <c r="J30" i="6" s="1"/>
  <c r="H26" i="6"/>
  <c r="H30" i="6" s="1"/>
  <c r="M25" i="6"/>
  <c r="K25" i="6"/>
  <c r="I25" i="6"/>
  <c r="G25" i="6"/>
  <c r="N17" i="6"/>
  <c r="N25" i="6" s="1"/>
  <c r="L17" i="6"/>
  <c r="L25" i="6" s="1"/>
  <c r="J17" i="6"/>
  <c r="J25" i="6" s="1"/>
  <c r="H17" i="6"/>
  <c r="H25" i="6" s="1"/>
  <c r="J100" i="4"/>
  <c r="J102" i="4" s="1"/>
  <c r="I100" i="4"/>
  <c r="I102" i="4" s="1"/>
  <c r="H100" i="4"/>
  <c r="H102" i="4" s="1"/>
  <c r="G100" i="4"/>
  <c r="G102" i="4" s="1"/>
  <c r="F100" i="4"/>
  <c r="E100" i="4"/>
  <c r="D100" i="4"/>
  <c r="D102" i="4" s="1"/>
  <c r="C100" i="4"/>
  <c r="C102" i="4" s="1"/>
  <c r="J96" i="4"/>
  <c r="I96" i="4"/>
  <c r="H96" i="4"/>
  <c r="G96" i="4"/>
  <c r="F96" i="4"/>
  <c r="E96" i="4"/>
  <c r="D96" i="4"/>
  <c r="C96" i="4"/>
  <c r="J90" i="4"/>
  <c r="I90" i="4"/>
  <c r="H90" i="4"/>
  <c r="G90" i="4"/>
  <c r="F90" i="4"/>
  <c r="F102" i="4" s="1"/>
  <c r="E90" i="4"/>
  <c r="E102" i="4" s="1"/>
  <c r="D90" i="4"/>
  <c r="C90" i="4"/>
  <c r="J85" i="4"/>
  <c r="I85" i="4"/>
  <c r="H85" i="4"/>
  <c r="G85" i="4"/>
  <c r="F85" i="4"/>
  <c r="E85" i="4"/>
  <c r="D85" i="4"/>
  <c r="C85" i="4"/>
  <c r="J79" i="4"/>
  <c r="I79" i="4"/>
  <c r="H79" i="4"/>
  <c r="G79" i="4"/>
  <c r="F79" i="4"/>
  <c r="E79" i="4"/>
  <c r="D79" i="4"/>
  <c r="C79" i="4"/>
  <c r="J64" i="4"/>
  <c r="J106" i="4" s="1"/>
  <c r="H64" i="4"/>
  <c r="H106" i="4" s="1"/>
  <c r="F64" i="4"/>
  <c r="F106" i="4" s="1"/>
  <c r="D64" i="4"/>
  <c r="D106" i="4" s="1"/>
  <c r="J59" i="4"/>
  <c r="I59" i="4"/>
  <c r="I61" i="4" s="1"/>
  <c r="I63" i="4" s="1"/>
  <c r="I105" i="4" s="1"/>
  <c r="H59" i="4"/>
  <c r="H61" i="4" s="1"/>
  <c r="H63" i="4" s="1"/>
  <c r="H105" i="4" s="1"/>
  <c r="H107" i="4" s="1"/>
  <c r="G59" i="4"/>
  <c r="G61" i="4" s="1"/>
  <c r="G63" i="4" s="1"/>
  <c r="F59" i="4"/>
  <c r="E59" i="4"/>
  <c r="D59" i="4"/>
  <c r="C59" i="4"/>
  <c r="C61" i="4" s="1"/>
  <c r="C63" i="4" s="1"/>
  <c r="C105" i="4" s="1"/>
  <c r="J56" i="4"/>
  <c r="I56" i="4"/>
  <c r="H56" i="4"/>
  <c r="G56" i="4"/>
  <c r="F56" i="4"/>
  <c r="E56" i="4"/>
  <c r="D56" i="4"/>
  <c r="C56" i="4"/>
  <c r="J51" i="4"/>
  <c r="I51" i="4"/>
  <c r="H51" i="4"/>
  <c r="G51" i="4"/>
  <c r="F51" i="4"/>
  <c r="F61" i="4" s="1"/>
  <c r="F63" i="4" s="1"/>
  <c r="F105" i="4" s="1"/>
  <c r="F107" i="4" s="1"/>
  <c r="E51" i="4"/>
  <c r="D51" i="4"/>
  <c r="C51" i="4"/>
  <c r="J46" i="4"/>
  <c r="I46" i="4"/>
  <c r="H46" i="4"/>
  <c r="G46" i="4"/>
  <c r="F46" i="4"/>
  <c r="E46" i="4"/>
  <c r="D46" i="4"/>
  <c r="C46" i="4"/>
  <c r="J40" i="4"/>
  <c r="I40" i="4"/>
  <c r="H40" i="4"/>
  <c r="G40" i="4"/>
  <c r="F40" i="4"/>
  <c r="E40" i="4"/>
  <c r="D40" i="4"/>
  <c r="C40" i="4"/>
  <c r="J34" i="4"/>
  <c r="I34" i="4"/>
  <c r="H34" i="4"/>
  <c r="G34" i="4"/>
  <c r="F34" i="4"/>
  <c r="E34" i="4"/>
  <c r="D34" i="4"/>
  <c r="C34" i="4"/>
  <c r="H30" i="4"/>
  <c r="G30" i="4"/>
  <c r="J18" i="4"/>
  <c r="J17" i="4" s="1"/>
  <c r="J30" i="4" s="1"/>
  <c r="I18" i="4"/>
  <c r="I17" i="4" s="1"/>
  <c r="I30" i="4" s="1"/>
  <c r="H18" i="4"/>
  <c r="G18" i="4"/>
  <c r="F18" i="4"/>
  <c r="E18" i="4"/>
  <c r="D18" i="4"/>
  <c r="D17" i="4" s="1"/>
  <c r="D30" i="4" s="1"/>
  <c r="C18" i="4"/>
  <c r="C17" i="4" s="1"/>
  <c r="C30" i="4" s="1"/>
  <c r="H17" i="4"/>
  <c r="G17" i="4"/>
  <c r="F17" i="4"/>
  <c r="F30" i="4" s="1"/>
  <c r="E17" i="4"/>
  <c r="E30" i="4" s="1"/>
  <c r="N97" i="6" l="1"/>
  <c r="N99" i="6" s="1"/>
  <c r="N254" i="6" s="1"/>
  <c r="N256" i="6" s="1"/>
  <c r="D61" i="4"/>
  <c r="D63" i="4" s="1"/>
  <c r="D105" i="4" s="1"/>
  <c r="D107" i="4" s="1"/>
  <c r="J61" i="4"/>
  <c r="J63" i="4" s="1"/>
  <c r="J105" i="4" s="1"/>
  <c r="J107" i="4" s="1"/>
  <c r="H97" i="6"/>
  <c r="H99" i="6" s="1"/>
  <c r="H254" i="6" s="1"/>
  <c r="H256" i="6" s="1"/>
  <c r="K254" i="6"/>
  <c r="H251" i="6"/>
  <c r="E61" i="4"/>
  <c r="E63" i="4" s="1"/>
  <c r="E105" i="4" s="1"/>
  <c r="G105" i="4"/>
  <c r="J97" i="6"/>
  <c r="J99" i="6" s="1"/>
  <c r="J254" i="6" s="1"/>
  <c r="J256" i="6" s="1"/>
  <c r="M254" i="6"/>
  <c r="J251" i="6"/>
  <c r="L97" i="6"/>
  <c r="L99" i="6" s="1"/>
  <c r="L251" i="6"/>
  <c r="L254" i="6" l="1"/>
  <c r="L256" i="6" s="1"/>
</calcChain>
</file>

<file path=xl/sharedStrings.xml><?xml version="1.0" encoding="utf-8"?>
<sst xmlns="http://schemas.openxmlformats.org/spreadsheetml/2006/main" count="1037" uniqueCount="498">
  <si>
    <t>Contributi agli investimenti</t>
  </si>
  <si>
    <t>Altri trasferimenti in conto capitale</t>
  </si>
  <si>
    <t>Altre entrate in conto capitale</t>
  </si>
  <si>
    <t>Riscossioni  (in c/competenza e in c/residui)</t>
  </si>
  <si>
    <t>Previsioni di cassa (1)</t>
  </si>
  <si>
    <t>E.1.00.00.00.000</t>
  </si>
  <si>
    <t>Tributi</t>
  </si>
  <si>
    <t>E.1.01.00.00.000</t>
  </si>
  <si>
    <t>E.1.01.02.00.000</t>
  </si>
  <si>
    <t>E.1.01.03.00.000</t>
  </si>
  <si>
    <t>Compartecipazioni di tributi</t>
  </si>
  <si>
    <t>E.1.01.04.00.000</t>
  </si>
  <si>
    <t>Fondi perequativi</t>
  </si>
  <si>
    <t>E.1.03.00.00.000</t>
  </si>
  <si>
    <t>Trasferimenti correnti</t>
  </si>
  <si>
    <t>E.2.00.00.00.000</t>
  </si>
  <si>
    <t>Trasferimenti correnti da Ministeri</t>
  </si>
  <si>
    <t>E.2.01.01.01.001</t>
  </si>
  <si>
    <t>Trasferimenti correnti da Regioni e province autonome</t>
  </si>
  <si>
    <t>E.2.01.01.02.001</t>
  </si>
  <si>
    <t>E.3.00.00.00.000</t>
  </si>
  <si>
    <t>Vendita di beni e servizi e proventi derivanti dalla gestione dei beni</t>
  </si>
  <si>
    <t>E.3.01.00.00.000</t>
  </si>
  <si>
    <t>Proventi derivanti dall'attività di controllo e repressione delle irregolarità e degli illeciti</t>
  </si>
  <si>
    <t>E.3.02.00.00.000</t>
  </si>
  <si>
    <t>Interessi attivi</t>
  </si>
  <si>
    <t>E.3.03.00.00.000</t>
  </si>
  <si>
    <t>Altre entrate da redditi da capitale</t>
  </si>
  <si>
    <t>E.3.04.00.00.000</t>
  </si>
  <si>
    <t>Rimborsi e altre entrate correnti</t>
  </si>
  <si>
    <t>E.3.05.00.00.000</t>
  </si>
  <si>
    <t>E.4.00.00.00.000</t>
  </si>
  <si>
    <t>Tributi in conto capitale</t>
  </si>
  <si>
    <t>E.4.01.00.00.000</t>
  </si>
  <si>
    <t>E.4.02.00.00.000</t>
  </si>
  <si>
    <t>E.4.03.00.00.000</t>
  </si>
  <si>
    <t>Entrate da alienazione di beni materiali e immateriali</t>
  </si>
  <si>
    <t>E.4.04.00.00.000</t>
  </si>
  <si>
    <t>E.4.05.00.00.000</t>
  </si>
  <si>
    <t>E.5.00.00.00.000</t>
  </si>
  <si>
    <t>Alienazione di attività finanziarie</t>
  </si>
  <si>
    <t>E.5.01.00.00.000</t>
  </si>
  <si>
    <t>Riscossione crediti di breve termine</t>
  </si>
  <si>
    <t>E.5.02.00.00.000</t>
  </si>
  <si>
    <t>Riscossione crediti di medio-lungo termine</t>
  </si>
  <si>
    <t>E.5.03.00.00.000</t>
  </si>
  <si>
    <t>Altre entrate per riduzione di attività finanziarie</t>
  </si>
  <si>
    <t>E.5.04.00.00.000</t>
  </si>
  <si>
    <t>E.6.00.00.00.000</t>
  </si>
  <si>
    <t>Emissione di titoli obbligazionari</t>
  </si>
  <si>
    <t>E.6.01.00.00.000</t>
  </si>
  <si>
    <t>Accensione prestiti a breve termine</t>
  </si>
  <si>
    <t>E.6.02.00.00.000</t>
  </si>
  <si>
    <t>Accensione mutui e altri finanziamenti a medio lungo termine</t>
  </si>
  <si>
    <t>E.6.03.00.00.000</t>
  </si>
  <si>
    <t>Altre forme di indebitamento</t>
  </si>
  <si>
    <t>E.6.04.00.00.000</t>
  </si>
  <si>
    <t>E.9.00.00.00.000</t>
  </si>
  <si>
    <t>Entrate per partite di giro</t>
  </si>
  <si>
    <t>E.9.01.00.00.000</t>
  </si>
  <si>
    <t>Entrate per conto terzi</t>
  </si>
  <si>
    <t>E.9.02.00.00.000</t>
  </si>
  <si>
    <t>U.1.00.00.00.000</t>
  </si>
  <si>
    <t>Redditi da lavoro dipendente</t>
  </si>
  <si>
    <t>U.1.01.00.00.000</t>
  </si>
  <si>
    <t>Imposte e tasse a carico dell'ente</t>
  </si>
  <si>
    <t>U.1.02.00.00.000</t>
  </si>
  <si>
    <t>Acquisto di beni e servizi</t>
  </si>
  <si>
    <t>U.1.03.00.00.000</t>
  </si>
  <si>
    <t>U.1.04.00.00.000</t>
  </si>
  <si>
    <t>Trasferimenti di tributi</t>
  </si>
  <si>
    <t>U.1.05.00.00.000</t>
  </si>
  <si>
    <t>U.1.06.00.00.000</t>
  </si>
  <si>
    <t>Interessi passivi</t>
  </si>
  <si>
    <t>U.1.07.00.00.000</t>
  </si>
  <si>
    <t>Altre spese per redditi da capitale</t>
  </si>
  <si>
    <t>U.1.08.00.00.000</t>
  </si>
  <si>
    <t>Rimborsi e poste correttive delle entrate</t>
  </si>
  <si>
    <t>U.1.09.00.00.000</t>
  </si>
  <si>
    <t>Altre spese correnti</t>
  </si>
  <si>
    <t>U.1.10.00.00.000</t>
  </si>
  <si>
    <t>U.2.00.00.00.000</t>
  </si>
  <si>
    <t>Tributi in conto capitale a carico dell'ente</t>
  </si>
  <si>
    <t>U.2.01.00.00.000</t>
  </si>
  <si>
    <t>Investimenti fissi lordi e acquisto di terreni</t>
  </si>
  <si>
    <t>U.2.02.00.00.000</t>
  </si>
  <si>
    <t>U.2.03.00.00.000</t>
  </si>
  <si>
    <t>U.2.04.00.00.000</t>
  </si>
  <si>
    <t>Altre spese in conto capitale</t>
  </si>
  <si>
    <t>U.2.05.00.00.000</t>
  </si>
  <si>
    <t>U.3.00.00.00.000</t>
  </si>
  <si>
    <t>Acquisizioni di attività finanziarie</t>
  </si>
  <si>
    <t>U.3.01.00.00.000</t>
  </si>
  <si>
    <t>Concessione crediti di breve termine</t>
  </si>
  <si>
    <t>U.3.02.00.00.000</t>
  </si>
  <si>
    <t>Concessione crediti di medio-lungo termine</t>
  </si>
  <si>
    <t>U.3.03.00.00.000</t>
  </si>
  <si>
    <t>Altre spese per incremento di attività finanziarie</t>
  </si>
  <si>
    <t>U.3.04.00.00.000</t>
  </si>
  <si>
    <t>U.4.00.00.00.000</t>
  </si>
  <si>
    <t>Rimborso di titoli obbligazionari</t>
  </si>
  <si>
    <t>U.4.01.00.00.000</t>
  </si>
  <si>
    <t>Rimborso prestiti a breve termine</t>
  </si>
  <si>
    <t>U.4.02.00.00.000</t>
  </si>
  <si>
    <t>Rimborso mutui e altri finanziamenti a medio lungo termine</t>
  </si>
  <si>
    <t>U.4.03.00.00.000</t>
  </si>
  <si>
    <t>Rimborso di altre forme di indebitamento</t>
  </si>
  <si>
    <t>U.4.04.00.00.000</t>
  </si>
  <si>
    <t>Fondi per rimborso prestiti</t>
  </si>
  <si>
    <t>U.4.05.00.00.000</t>
  </si>
  <si>
    <t>U.7.00.00.00.000</t>
  </si>
  <si>
    <t>Uscite per partite di giro</t>
  </si>
  <si>
    <t>U.7.01.00.00.000</t>
  </si>
  <si>
    <t>Uscite per conto terzi</t>
  </si>
  <si>
    <t>U.7.02.00.00.000</t>
  </si>
  <si>
    <t>Totale Titolo 9 - Entrate per conto terzi e partite di giro</t>
  </si>
  <si>
    <t>Totale Titolo 6 Accensione Prestiti</t>
  </si>
  <si>
    <t>Totale Titolo 5 - Entrate da riduzione di attività finanziarie</t>
  </si>
  <si>
    <t>Totale Titolo 4 - Entrate in conto capitale</t>
  </si>
  <si>
    <t>Totale titolo 3 - Entrate extratributarie</t>
  </si>
  <si>
    <t>Trasferimenti correnti da altri</t>
  </si>
  <si>
    <t>E.0.00.00.99.999</t>
  </si>
  <si>
    <t xml:space="preserve">Pagamenti in c/competenza e in c/residui </t>
  </si>
  <si>
    <t>Totale Titolo 7 - Uscite per conto terzi e partite di giro</t>
  </si>
  <si>
    <t>Totale Titolo 4 - Rimborso Prestiti</t>
  </si>
  <si>
    <t>Totale titolo 3 - Spese per incremento attività finanziarie</t>
  </si>
  <si>
    <t>Totale titolo 2 - Spese in conto capitale</t>
  </si>
  <si>
    <t>Totale titolo 1 - Spese correnti</t>
  </si>
  <si>
    <t>Totale Titolo 5 - Chiusura Anticipazioni ricevute da istituto tesoriere/cassiere</t>
  </si>
  <si>
    <t>FONDO DI CASSA ALLA FINE DEL TRIMESTRE</t>
  </si>
  <si>
    <t>Codice SIOPE</t>
  </si>
  <si>
    <t xml:space="preserve">Descrizione </t>
  </si>
  <si>
    <t>TOTALE PAGAMENTI</t>
  </si>
  <si>
    <t>TOTALE RISORSE DISPONIBILI</t>
  </si>
  <si>
    <t>RICORSO ANTICIPAZIONI DELL'ISTITUTOTESORIERE</t>
  </si>
  <si>
    <t>Totale titolo 2 - Trasferimenti correnti</t>
  </si>
  <si>
    <t>Totale titolo 1 - Entrate correnti di natura tributaria, contributiva e perequativa</t>
  </si>
  <si>
    <t>U.0.00.00.99.999</t>
  </si>
  <si>
    <t xml:space="preserve">FONDO DI CASSA ALL'INIZIO DELL'ANNO </t>
  </si>
  <si>
    <t>E.1.01.01.16.000</t>
  </si>
  <si>
    <t>Imposta comunale sugli immobili (ICI)</t>
  </si>
  <si>
    <t>E.1.01.01.08.000</t>
  </si>
  <si>
    <t>E.1.01.01.06.000</t>
  </si>
  <si>
    <t>Dati SIOPE N-2</t>
  </si>
  <si>
    <r>
      <t xml:space="preserve">Carte contabili </t>
    </r>
    <r>
      <rPr>
        <vertAlign val="superscript"/>
        <sz val="11"/>
        <color rgb="FF000000"/>
        <rFont val="Calibri"/>
        <family val="2"/>
      </rPr>
      <t>(2)</t>
    </r>
  </si>
  <si>
    <t>In attuazione dell'art. 6, comma 1, del decreto-legge n. 155 del 2024, al fine di rafforzare le misure per la riduzione dei tempi di pagamento (Riforma  del PNRR 1.11), entro il 28 febbraio di ciascun anno gli enti territoriali  ed i loro enti strumentali in contabilità finanziaria di cui all’articolo 1, comma 2, del decreto legislativo 30 marzo 2001, n. 165, adottano un piano annuale dei flussi di cassa, contenente un cronoprogramma dei pagamenti e degli incassi relativi all'esercizio di riferimento, redatto sulla base del seguente modello. Gli enti che hanno sottoscritto l'accordo di cui all'art. 40 del DL 19 del 2024, nel 2025  proseguono la sperimentazione del Programma dei pagamenti (allegato n. 3 all'accordo sottoscritto con il Ministro dell'economia e delle finanze).</t>
  </si>
  <si>
    <t>MODELLO DEL  PIANO ANNUALE DEI FLUSSI DI CASSA DEGLI ENTI TERRITORIALI 
E DEI LORO ENTI STRUMENTALI IN CONTABILITA' FINANZIARIA 
DI CUI  ALL'ART. 1, COMMA 2, DEL DECRETO LEGISLATIVO 30 MARZO  2001, N. 165</t>
  </si>
  <si>
    <t>E.1.01.01.00.000</t>
  </si>
  <si>
    <t>Imposte, tasse e proventi assimilati</t>
  </si>
  <si>
    <t xml:space="preserve">(1) Al termine di ciascun trimestre, le previsioni sono sostituite con l'importo degli incassi/pagamenti effettivi e sono aggiornate le previsioni dei trimestri successivi.La descrizione delle colonne  che riportano gli incassi e i pagamenti effettivi dell'esercizio è ridenominata "Incassi effettivi"/"Pagamenti effettivi".
</t>
  </si>
  <si>
    <t>Le previsioni trimestrali del Piano sono elaborate dal responsabile finanziario con la collaborazione dei responsabili dei servizi dell'ente, anche tenendo conto dell'andamento degli incassi e dei pagamenti degli esercizi precedenti (consultabili dal sito internet www.SIOPE.it), e  in considerazione delle novità e delle peculiarità dell'esercizio (le nuove attività previste nei documenti di programmazione  e/o modifiche del quadro normativo).</t>
  </si>
  <si>
    <t xml:space="preserve">(2) L'importo delle carte contabili è inserito quando si sostituiscono le previsioni con gli incassi e i pagamenti effettivi, ed è ridotto in occasione dei successivi aggiornamenti;
</t>
  </si>
  <si>
    <t xml:space="preserve">Il Piano dei flussi di cassa è aggiornato con atto del responsabile finanziario. </t>
  </si>
  <si>
    <t>Al fine di garantirne l'efficacia nel corso dell'esercizio,  gli enti sono invitati a verificare trimestralmente le previsioni, ad aggiornare il Piano annuale dei flussi di cassa e a dare comunicazione alla Giunta/organo esecutivo dell'attuazione del Piano.
La verifica e l'aggiornamento del prospetto possono, ad esempio, essere effettuati:
- sostituendo le previsioni del trimestre concluso e i dati SIOPE dei trimestri precedenti con gli importi degli incassi e dei pagamenti effettivi, estratti dalla banca dati SIOPE;
- riformulando di conseguenza le previsioni dei trimestri successivi;
- tenendo conto delle variazioni di bilancio che incidono sulle previsioni trimestrali di cassa.</t>
  </si>
  <si>
    <t>Imposta municipale propria</t>
  </si>
  <si>
    <t xml:space="preserve">TOTALE RISCOSSIONI (al netto anticipazione del tesoriere) </t>
  </si>
  <si>
    <r>
      <t xml:space="preserve">Previsioni di cassa </t>
    </r>
    <r>
      <rPr>
        <b/>
        <i/>
        <vertAlign val="superscript"/>
        <sz val="11"/>
        <rFont val="Calibri"/>
        <family val="2"/>
      </rPr>
      <t>(1)</t>
    </r>
  </si>
  <si>
    <r>
      <t xml:space="preserve">di cui  con vincolo di cassa </t>
    </r>
    <r>
      <rPr>
        <i/>
        <sz val="11"/>
        <color rgb="FF000000"/>
        <rFont val="Calibri"/>
        <family val="2"/>
      </rPr>
      <t>(solo per gli enti locali)</t>
    </r>
  </si>
  <si>
    <r>
      <t xml:space="preserve">Tributi destinati al finanziamento della sanità </t>
    </r>
    <r>
      <rPr>
        <i/>
        <sz val="11"/>
        <rFont val="Calibri"/>
        <family val="2"/>
      </rPr>
      <t>(solo per le regioni)</t>
    </r>
  </si>
  <si>
    <r>
      <t xml:space="preserve">Tributi devoluti e regolati alle autonomie speciali </t>
    </r>
    <r>
      <rPr>
        <i/>
        <sz val="11"/>
        <rFont val="Calibri"/>
        <family val="2"/>
      </rPr>
      <t>(solo per le regioni)</t>
    </r>
  </si>
  <si>
    <r>
      <t>di cui riscossioni con vincolo di cassa</t>
    </r>
    <r>
      <rPr>
        <b/>
        <i/>
        <sz val="11"/>
        <color rgb="FF000000"/>
        <rFont val="Calibri"/>
        <family val="2"/>
      </rPr>
      <t xml:space="preserve"> (solo per gli enti locali)</t>
    </r>
  </si>
  <si>
    <r>
      <t xml:space="preserve">di cui  con vincolo di cassa </t>
    </r>
    <r>
      <rPr>
        <b/>
        <i/>
        <sz val="11"/>
        <color rgb="FF000000"/>
        <rFont val="Calibri"/>
        <family val="2"/>
      </rPr>
      <t>(solo per gli enti locali)</t>
    </r>
  </si>
  <si>
    <r>
      <t xml:space="preserve">di cui pagamenti  con vincolo di cassa </t>
    </r>
    <r>
      <rPr>
        <b/>
        <i/>
        <sz val="11"/>
        <color rgb="FF000000"/>
        <rFont val="Calibri"/>
        <family val="2"/>
      </rPr>
      <t>(solo per gli enti locali)</t>
    </r>
  </si>
  <si>
    <r>
      <t xml:space="preserve">di cui con vincolo di cassa </t>
    </r>
    <r>
      <rPr>
        <b/>
        <i/>
        <sz val="11"/>
        <color rgb="FF000000"/>
        <rFont val="Calibri"/>
        <family val="2"/>
      </rPr>
      <t>(solo per gli enti locali)</t>
    </r>
  </si>
  <si>
    <r>
      <t>Il Piano annuale dei flussi di cassa è adottato</t>
    </r>
    <r>
      <rPr>
        <sz val="10"/>
        <color rgb="FFFF0000"/>
        <rFont val="Calibri"/>
        <family val="2"/>
      </rPr>
      <t xml:space="preserve"> </t>
    </r>
    <r>
      <rPr>
        <sz val="10"/>
        <color rgb="FF000000"/>
        <rFont val="Calibri"/>
        <family val="2"/>
      </rPr>
      <t>anche dagli enti che non hanno ancora approvato il bilancio di previsione</t>
    </r>
    <r>
      <rPr>
        <sz val="10"/>
        <rFont val="Calibri"/>
        <family val="2"/>
      </rPr>
      <t>, in quanto l'assenza delle previsioni del bilancio di cassa rende</t>
    </r>
    <r>
      <rPr>
        <sz val="10"/>
        <color rgb="FF0070C0"/>
        <rFont val="Calibri"/>
        <family val="2"/>
      </rPr>
      <t xml:space="preserve"> </t>
    </r>
    <r>
      <rPr>
        <sz val="10"/>
        <rFont val="Calibri"/>
        <family val="2"/>
      </rPr>
      <t xml:space="preserve">ancora più </t>
    </r>
    <r>
      <rPr>
        <sz val="10"/>
        <color rgb="FF000000"/>
        <rFont val="Calibri"/>
        <family val="2"/>
      </rPr>
      <t>necessarie le previsioni del piano annuale dei flussi di cassa.</t>
    </r>
  </si>
  <si>
    <r>
      <t>A seguito dell'adozione (</t>
    </r>
    <r>
      <rPr>
        <vertAlign val="superscript"/>
        <sz val="10"/>
        <rFont val="Calibri"/>
        <family val="2"/>
      </rPr>
      <t>(3</t>
    </r>
    <r>
      <rPr>
        <sz val="10"/>
        <rFont val="Calibri"/>
        <family val="2"/>
      </rPr>
      <t>), il Piano annuale dei flussi di cassa è trasmesso all'organo di revisione per la verifica prevista dall'art. 6, comma 2, del DL 155 del 2024.</t>
    </r>
  </si>
  <si>
    <r>
      <t xml:space="preserve">La classificazione delle entrate e delle spese del Piano dei flussi di cassa prevista nel modello, definita sulla base dei primi livelli della codifica SIOPE, </t>
    </r>
    <r>
      <rPr>
        <u/>
        <sz val="10"/>
        <color rgb="FF000000"/>
        <rFont val="Calibri"/>
        <family val="2"/>
      </rPr>
      <t xml:space="preserve">può </t>
    </r>
    <r>
      <rPr>
        <sz val="10"/>
        <color rgb="FF000000"/>
        <rFont val="Calibri"/>
        <family val="2"/>
      </rPr>
      <t>essere ulteriormente  articolata,  seguendo la codifica SIOPE.</t>
    </r>
  </si>
  <si>
    <t>(3) Entro il 28 febbraio di ciascun anno, in considerazione dell'organizzazione dell'ente,  il Piano dei flussi di casa  è adottato con delibera di giunta o dell'organo esecutivo dell'ente, o con atto del segreterio generale.o del responsabile finanziario. Per gli enti locali il Piano annuale è adottato dalla giunta o dall'organo esecutivo.</t>
  </si>
  <si>
    <t>U.5.01.00.00.000</t>
  </si>
  <si>
    <t>Capitolo / Articolo</t>
  </si>
  <si>
    <t>Piano dei Conti Finanziario (Livello IV)</t>
  </si>
  <si>
    <t>Piano dei Conti Finanziario (Livello V)</t>
  </si>
  <si>
    <t>Tipo di Calcolo</t>
  </si>
  <si>
    <t>E.2.01.00.00.000</t>
  </si>
  <si>
    <r>
      <t xml:space="preserve">di cui pagamenti con vincolo di cassa </t>
    </r>
    <r>
      <rPr>
        <b/>
        <i/>
        <sz val="11"/>
        <color rgb="FF000000"/>
        <rFont val="Calibri"/>
        <family val="2"/>
      </rPr>
      <t>(solo per gli enti locali)</t>
    </r>
  </si>
  <si>
    <t>Chiusura Anticipazioni ricevute da istituto tesoriere/cassiere</t>
  </si>
  <si>
    <t>U.5.00.00.00.000</t>
  </si>
  <si>
    <t>Primo trimestre 2026
 (dati cumulati dal 1/1 al 31/3)</t>
  </si>
  <si>
    <t>Dati a tutto il secondo trimestre 2026
 (dati cumulati dal 1/1 al 30/6)</t>
  </si>
  <si>
    <t>Dati a tutto il terzo trimestre 2026
 dati cumulati dal 1/1 al 30/9)</t>
  </si>
  <si>
    <t>Dati a tutto il quarto trimestre 2026
 (dati cumulati dal 1/1 al 31/12)</t>
  </si>
  <si>
    <t>Addizionale comunale IRPEF</t>
  </si>
  <si>
    <t>E.1.01.01.51.000</t>
  </si>
  <si>
    <t>Tassa smaltimento rifiuti solidi urbani</t>
  </si>
  <si>
    <t>E.1.01.01.41.000</t>
  </si>
  <si>
    <t>Imposta di soggiorno</t>
  </si>
  <si>
    <t/>
  </si>
  <si>
    <t>Altro...</t>
  </si>
  <si>
    <t>1.0101 - 5/2/2 - I.M.U. Sperimentale - fattispecie diversa da abitazione principale</t>
  </si>
  <si>
    <t>E.1.01.01.06.000 - Imposta municipale propria</t>
  </si>
  <si>
    <t xml:space="preserve"> - </t>
  </si>
  <si>
    <t>Manuale</t>
  </si>
  <si>
    <t>1.0101 - 10/4/1 - imposta comunale sugli immobili - anni precedenti</t>
  </si>
  <si>
    <t>E.1.01.01.08.000 - Imposta comunale sugli immobili (ICI)</t>
  </si>
  <si>
    <t>E.1.01.01.08.002 - Imposta comunale sugli immobili (ICI) riscossa a seguito di attività di verifica e controllo</t>
  </si>
  <si>
    <t>1.0101 - 65/2/1 - IMPOSTA DI SOGGIORNO</t>
  </si>
  <si>
    <t>E.1.01.01.41.000 - Imposta di soggiorno</t>
  </si>
  <si>
    <t>E.1.01.01.41.001 - Imposta di soggiorno riscossa a seguito dell'attività ordinaria di gestione</t>
  </si>
  <si>
    <t>1.0101 - 70/2/1 - addizionale i.r.p.e.f.</t>
  </si>
  <si>
    <t>E.1.01.01.16.000 - Addizionale comunale IRPEF</t>
  </si>
  <si>
    <t>1.0101 - 1025/6/1 - T.A.R.I.</t>
  </si>
  <si>
    <t>E.1.01.01.51.000 - Tassa smaltimento rifiuti solidi urbani</t>
  </si>
  <si>
    <t>1.0301 - 1045/2/1 - fondo  di solidarieta'</t>
  </si>
  <si>
    <t>E.1.03.01.01.000 - Fondi perequativi dallo Stato</t>
  </si>
  <si>
    <t>E.1.03.01.01.001 - Fondi perequativi dallo Stato</t>
  </si>
  <si>
    <t>2.0101 - 2003/10/1 - altri contributi dello stato</t>
  </si>
  <si>
    <t>E.2.01.01.01.000 - Trasferimenti correnti da Amministrazioni Centrali</t>
  </si>
  <si>
    <t>2.0101 - 2003/15/1 - contributo per spese elettorali</t>
  </si>
  <si>
    <t>E.2.01.01.01.001 - Trasferimenti correnti da Ministeri</t>
  </si>
  <si>
    <t>2.0101 - 2021/10/1 - contributo regionale su mutuo abbattimento barriere architettoniche palazzo comunale</t>
  </si>
  <si>
    <t>E.2.01.01.02.000 - Trasferimenti correnti da Amministrazioni Locali</t>
  </si>
  <si>
    <t>E.2.01.01.02.001 - Trasferimenti correnti da Regioni e province autonome</t>
  </si>
  <si>
    <t>3.0100 - 3001/2/1 - diritti di rogito</t>
  </si>
  <si>
    <t>E.3.01.02.01.000 - Entrate dalla vendita di servizi</t>
  </si>
  <si>
    <t>3.0100 - 3002/2/1 - diritti atti ufficio tecnico</t>
  </si>
  <si>
    <t>E.3.01.02.01.999 - Proventi da servizi n.a.c.</t>
  </si>
  <si>
    <t>3.0100 - 3002/3/1 - concessioni cimiteriali correnti</t>
  </si>
  <si>
    <t>E.3.01.03.01.000 - Canoni e concessioni e diritti reali di godimento</t>
  </si>
  <si>
    <t>E.3.01.03.01.003 - Proventi da concessioni su beni</t>
  </si>
  <si>
    <t>3.0100 - 3003/4/1 - diritti di segreteria - anagrafe</t>
  </si>
  <si>
    <t>3.0100 - 3005/4/1 - CANONE UNICO PATRIMONIALE</t>
  </si>
  <si>
    <t>E.3.01.03.01.002 - Canone occupazione spazi e aree pubbliche</t>
  </si>
  <si>
    <t>3.0100 - 3011/2/1 - proventi illuminazione votiva</t>
  </si>
  <si>
    <t>3.0100 - 3012/2/1 - proventi di servizi cimiteriali.</t>
  </si>
  <si>
    <t>3.0100 - 3062/2/1 - fitti reali di fondi rustici</t>
  </si>
  <si>
    <t>3.0100 - 3063/2/1 - fitti reali di fabbricati</t>
  </si>
  <si>
    <t>3.0100 - 3067/2/1 - canone telefonia mobile</t>
  </si>
  <si>
    <t>3.0100 - 3068/1/1 - AFFITTO TRALICCIO ILIAD</t>
  </si>
  <si>
    <t>E.3.01.03.02.000 - Fitti, noleggi e locazioni</t>
  </si>
  <si>
    <t>E.3.01.03.02.002 - Locazioni di altri beni immobili</t>
  </si>
  <si>
    <t>3.0300 - 3081/2/1 - interessi attivi sulle giacenze di   cassa</t>
  </si>
  <si>
    <t>E.3.03.03.04.000 - Interessi attivi da depositi bancari o postali</t>
  </si>
  <si>
    <t>E.3.03.03.04.001 - Interessi attivi da depositi bancari o postali</t>
  </si>
  <si>
    <t>3.0500 - 3090/6/1 - proventi derivanti da violazione al codice della strada</t>
  </si>
  <si>
    <t>E.3.05.02.03.000 - Entrate da rimborsi, recuperi e restituzioni di somme non dovute o incassate in eccesso</t>
  </si>
  <si>
    <t>E.3.05.02.03.005 - Entrate da rimborsi, recuperi e restituzioni di somme non dovute o incassate in eccesso da Imprese</t>
  </si>
  <si>
    <t>3.0500 - 3137/2/1 - recup.spese di riscald.,acqua potab.,illum., pulizia ecc . degli affittuaridi locali in stabili comun</t>
  </si>
  <si>
    <t>3.0500 - 3138/2/1 - introiti e rimborsi diversi.</t>
  </si>
  <si>
    <t>4.0200 - 4004/4004/2 - PNRR M1C1 1.3.1 PIATTAFORMA DIGITALE NAZIONALE DATI - ANNCSU C51J25003510006</t>
  </si>
  <si>
    <t>E.4.02.01.01.000 - Contributi agli investimenti da Amministrazioni Centrali</t>
  </si>
  <si>
    <t>E.4.02.01.01.001 - Contributi agli investimenti da Ministeri</t>
  </si>
  <si>
    <t>4.0200 - 4010/4010/1 - CONTRIBUTO REGIONALE PER BANDO AREE DI SOSTA -DGR 8715-2024</t>
  </si>
  <si>
    <t>E.4.02.01.02.000 - Contributi agli investimenti da Amministrazioni Locali</t>
  </si>
  <si>
    <t>E.4.02.01.02.001 - Contributi agli investimenti da Regioni e province autonome</t>
  </si>
  <si>
    <t>4.0200 - 4011/16/1 - CONTRIBUTO REG.LE PER REALIZZAZIONE SOLETTONE STRADALE SU PALI, MESSA IN SICUREZZA E CONSOLIDAMENTO SC SAN CARLO</t>
  </si>
  <si>
    <t>4.0200 - 4012/4012/1 - RIQUALIFICAZIONE PIANO VIABILE DELLA PIAZZA DELLA CHIESA PARROCCHIALE (CONTR. REG.LE)</t>
  </si>
  <si>
    <t>4.0200 - 4020/4020/1 - MESSA IN SICUREZZA VERSANTE SOVRASCARPA SC SAN CARLO L.R. 38/78</t>
  </si>
  <si>
    <t>4.0200 - 4021/4021/1 - CONTRIBUTO REGIONALE PER MANUTENZIONE IDRAULICA DEL RIO VALMELIA</t>
  </si>
  <si>
    <t>4.0200 - 4027/2/1 - CONTRIBUTO DA FONDO AVVIO OPERE INDIFFERIBILI</t>
  </si>
  <si>
    <t>4.0200 - 4040/2/1 - CONTRIBUTO SISTEMAZIONE STRADE COMUNALI L234/2001</t>
  </si>
  <si>
    <t>4.0200 - 4040/4040/1 - L.R.38/78 CONTR. REG.LE PER REALIZZAZIONE SOLETTONE STRADALE SU PALI, MESSA IN SICUREZZA E CONSOLIDAMENTO S.C. SAN CARLO PROVV.2040/24</t>
  </si>
  <si>
    <t>4.0200 - 4044/2/1 - RIPRISTINO SC SANT'ANNA - EVENTI OTTOBRE- NOVEMBRE 2019 -DT REG.LE N.656/A1802B DEL 03.03.2023. AT_A18_622_19_160</t>
  </si>
  <si>
    <t>4.0200 - 4045/2/1 - PNRR MIS. M2C4I.2.2  MESSA IN SICUREZZA EDIFICI E TERRITORIO - COMMA 139_2022</t>
  </si>
  <si>
    <t>4.0200 - 4062/7/1 - CONTRIBUTO PER MESSA IN SICUREZZA TERRITORIO ED EDIFICI</t>
  </si>
  <si>
    <t>4.0200 - 4062/9/1 - PNRR M2C4-2.2-A CONTRIBUTO AI COMUNI PER EFFICIENTAMENTO ENERGETICO</t>
  </si>
  <si>
    <t>4.0200 - 4100/6/1 - D.L.34 del 30/4/2019 CONTRIBUTO PER COMUNI SOTTO 1000 ABITANTI PER MESSA IN SICUREZZA STRADE, EDIFICI O EFFICIENTAMENTO ENERGETICO.</t>
  </si>
  <si>
    <t>4.0500 - 4062/2/1 - proventi delle concessione edilizie</t>
  </si>
  <si>
    <t>E.4.05.01.01.000 - Permessi di costruire</t>
  </si>
  <si>
    <t>E.4.05.01.01.001 - Permessi di costruire</t>
  </si>
  <si>
    <t>9.0100 - 6001/2/1 - ritenute previdenziali ed assistenziali al personale.</t>
  </si>
  <si>
    <t>E.9.01.02.02.000 - Ritenute previdenziali e assistenziali su redditi da lavoro dipendente per conto terzi</t>
  </si>
  <si>
    <t>E.9.01.02.02.001 - Ritenute previdenziali e assistenziali su redditi da lavoro dipendente per conto terzi</t>
  </si>
  <si>
    <t>Tredicesimi</t>
  </si>
  <si>
    <t>9.0100 - 6002/2/1 - ritenute erariali - lavoro dipendente</t>
  </si>
  <si>
    <t>E.9.01.02.01.000 - Ritenute erariali su redditi da lavoro dipendente per conto terzi</t>
  </si>
  <si>
    <t>E.9.01.02.01.001 - Ritenute erariali su redditi da lavoro dipendente per conto terzi</t>
  </si>
  <si>
    <t>9.0100 - 6002/2/2 - ritenute erariali - lavoro autonomo</t>
  </si>
  <si>
    <t>9.0100 - 6003/2/1 - altre ritenute al personale per conto di terzi</t>
  </si>
  <si>
    <t>E.9.01.02.99.000 - Altre ritenute al personale dipendente per conto di terzi</t>
  </si>
  <si>
    <t>E.9.01.02.99.999 - Altre ritenute al personale dipendente per conto di terzi</t>
  </si>
  <si>
    <t>9.0100 - 6005/2/3 - spese per servizi per conto di terzi - IVA su fatture (Split Payment)</t>
  </si>
  <si>
    <t>E.9.01.01.02.000 - Ritenute per scissione contabile IVA (split payment)</t>
  </si>
  <si>
    <t>E.9.01.01.02.001 - Ritenute per scissione contabile IVA (split payment)</t>
  </si>
  <si>
    <t>Dodicesimi</t>
  </si>
  <si>
    <t>9.0100 - 6006/2/1 - rimborso anticipazione di fondi per  il servizio economa to.</t>
  </si>
  <si>
    <t>E.9.01.99.03.000 - Rimborso di fondi economali e carte aziendali</t>
  </si>
  <si>
    <t>E.9.01.99.03.001 - Rimborso di fondi economali e carte aziendali</t>
  </si>
  <si>
    <t>9.0200 - 6004/2/1 - depositi cauzionali.</t>
  </si>
  <si>
    <t>E.9.02.04.01.000 - Costituzione di depositi cauzionali o contrattuali di terzi</t>
  </si>
  <si>
    <t>E.9.02.04.01.001 - Costituzione di depositi cauzionali o contrattuali di terzi</t>
  </si>
  <si>
    <t>9.0200 - 6005/2/1 - rimborso spese per servizi per conto di terzi</t>
  </si>
  <si>
    <t>E.9.02.99.99.000 - Altre entrate per conto terzi</t>
  </si>
  <si>
    <t>E.9.02.99.99.999 - Altre entrate per conto terzi</t>
  </si>
  <si>
    <t>9.0200 - 6007/2/1 - depositi per spese contrattuali</t>
  </si>
  <si>
    <t>9.0200 - 6008/2/1 - INCASSO PROVENTI C.I.E. SPETTANTI AL MINISTERO</t>
  </si>
  <si>
    <t>E.9.02.01.02.000 - Rimborso per acquisto di servizi per conto di terzi</t>
  </si>
  <si>
    <t>E.9.02.01.02.001 - Rimborso per acquisto di servizi per conto di terzi</t>
  </si>
  <si>
    <t>01.01.1 - 10/2/1 - lavoro straordinario elezioni</t>
  </si>
  <si>
    <t>U.1.01.01.01.000 - Retribuzioni in denaro</t>
  </si>
  <si>
    <t>U.1.01.01.01.003 - Straordinario per il personale a tempo indeterminato</t>
  </si>
  <si>
    <t>01.01.1 - 10/4/1 - oneri a carico Ente su lavoro straordinario elezioni</t>
  </si>
  <si>
    <t>U.1.01.02.01.000 - Contributi sociali effettivi a carico dell'ente</t>
  </si>
  <si>
    <t>U.1.01.02.01.001 - Contributi obbligatori per il personale</t>
  </si>
  <si>
    <t>01.02.1 - 120/4/1 - quota diritti di rogito spettante al segretario comunale .</t>
  </si>
  <si>
    <t>U.1.01.01.01.004 - Indennità ed altri compensi, esclusi i rimborsi spesa per missione, corrisposti al personale a tempo indeterminato</t>
  </si>
  <si>
    <t>01.03.1 - 230/2/1 - stipendi ed altri assegni fissi</t>
  </si>
  <si>
    <t>U.1.01.01.01.002 - Voci stipendiali corrisposte al personale a tempo indeterminato</t>
  </si>
  <si>
    <t>01.03.1 - 230/4/1 - oneri previdenziali, ass.vi</t>
  </si>
  <si>
    <t>01.06.1 - 560/2/1 - STIPENDI  UFF. TECNICO</t>
  </si>
  <si>
    <t>01.06.1 - 560/5/1 - ONERI CONTRIBUTIVI UFF. TECNICO A CARICO DEL COMUNE</t>
  </si>
  <si>
    <t>01.07.1 - 670/2/1 - stipendi ad altri assegni fissi anagrafe</t>
  </si>
  <si>
    <t>01.07.1 - 670/4/1 - oneri previdenziali, ass.vi</t>
  </si>
  <si>
    <t>01.10.1 - 10/1800/1 - MIGLIORAMENTI CONTRATTUALI</t>
  </si>
  <si>
    <t>U.1.01.01.01.001 - Arretrati per anni precedenti corrisposti al personale a tempo indeterminato</t>
  </si>
  <si>
    <t>01.10.1 - 780/7/1 - STRAORDINARI AL PERSONALE</t>
  </si>
  <si>
    <t>01.10.1 - 780/9/1 - INDENNITA' DI RISULTATO</t>
  </si>
  <si>
    <t>01.11.1 - 780/4/1 - fondo di produttivita' (art. 8 d.p.r.13.05.1987 n. 268).</t>
  </si>
  <si>
    <t>01.11.1 - 780/6/1 - oneri a carico ente su compensi trattamento accessorio</t>
  </si>
  <si>
    <t>10.05.1 - 2760/2/1 - stipendi ed altri assegni fissi al   personale.</t>
  </si>
  <si>
    <t>10.05.1 - 2760/6/1 - oneri previdenziali, assistenziali ed assicurativi obbli gatori a carico del comune.</t>
  </si>
  <si>
    <t>01.01.1 - 70/2/1 - irap - amministratori</t>
  </si>
  <si>
    <t>U.1.02.01.01.000 - Imposta regionale sulle attività produttive (IRAP)</t>
  </si>
  <si>
    <t>U.1.02.01.01.001 - Imposta regionale sulle attività produttive (IRAP)</t>
  </si>
  <si>
    <t>01.03.1 - 290/2/1 - irap - oneri previdenziali, ass</t>
  </si>
  <si>
    <t>01.06.1 - 560/10/1 - IRAP PER UFF. TECNICO</t>
  </si>
  <si>
    <t>01.07.1 - 730/2/1 - irap su emolumenti</t>
  </si>
  <si>
    <t>01.11.1 - 840/4/1 - i.r.a.p. su compensi trattamento accessorio</t>
  </si>
  <si>
    <t>10.05.1 - 2820/2/1 - irap - a carico del comune.</t>
  </si>
  <si>
    <t>01.01.1 - 20/2/1 - spese di rappresentanza</t>
  </si>
  <si>
    <t>U.1.03.01.02.000 - Altri beni di consumo</t>
  </si>
  <si>
    <t>01.01.1 - 20/6/1 - acquisto materiale per elezioni</t>
  </si>
  <si>
    <t>U.1.03.01.02.010 - Beni per consultazioni elettorali</t>
  </si>
  <si>
    <t>01.01.1 - 30/6/1 - indennita' sindaco  assessori e consiglieri comunali.</t>
  </si>
  <si>
    <t>U.1.03.02.01.000 - Organi e incarichi istituzionali dell'amministrazione</t>
  </si>
  <si>
    <t>U.1.03.02.01.001 - Organi istituzionali dell'amministrazione - Indennità</t>
  </si>
  <si>
    <t>01.01.1 - 30/7/1 - COMPENSO PER SCRUTATORI</t>
  </si>
  <si>
    <t>U.1.03.02.99.000 - Altri servizi</t>
  </si>
  <si>
    <t>U.1.03.02.99.004 - Altre spese per consultazioni elettorali dell'ente</t>
  </si>
  <si>
    <t>01.01.1 - 30/10/1 - Indennità al revisore dei conti</t>
  </si>
  <si>
    <t>U.1.03.02.01.008 - Compensi agli organi istituzionali di revisione, di controllo ed altri incarichi istituzionali dell'amministrazione</t>
  </si>
  <si>
    <t>01.01.1 - 30/12/1 - spese per servizi elezioni</t>
  </si>
  <si>
    <t>01.02.1 - 130/4/1 - gestione uffici - acquisto beni</t>
  </si>
  <si>
    <t>01.02.1 - 140/2/1 - gestione uffici - utenze e canoni</t>
  </si>
  <si>
    <t>U.1.03.02.05.000 - Utenze e canoni</t>
  </si>
  <si>
    <t>01.02.1 - 140/2/3 - gestione uffici - servizi amministrativi</t>
  </si>
  <si>
    <t>U.1.03.02.16.000 - Servizi amministrativi</t>
  </si>
  <si>
    <t>01.02.1 - 140/2/4 - gestione uffici - informatica, telecomunicazioni e servizi esternalizzati</t>
  </si>
  <si>
    <t>U.1.03.02.19.000 - Servizi informatici e di telecomunicazioni</t>
  </si>
  <si>
    <t>01.02.1 - 290/30/1 - SPESE PER SUPPORTO ALL'UFFICIO TECNICO COMUNALE</t>
  </si>
  <si>
    <t>U.1.03.02.11.000 - Prestazioni professionali e specialistiche</t>
  </si>
  <si>
    <t>U.1.03.02.11.999 - Altre prestazioni professionali e specialistiche n.a.c.</t>
  </si>
  <si>
    <t>01.02.1 - 670/670/5 - spese di viaggio e missione</t>
  </si>
  <si>
    <t>U.1.03.02.02.000 - Organizzazione eventi, pubblicità e servizi per trasferta</t>
  </si>
  <si>
    <t>U.1.03.02.02.002 - Indennità di missione e di trasferta</t>
  </si>
  <si>
    <t>01.03.1 - 250/2/1 - spese per il servizio di tesoreria.</t>
  </si>
  <si>
    <t>U.1.03.02.17.000 - Servizi finanziari</t>
  </si>
  <si>
    <t>01.04.1 - 360/2/1 - unione - servizi di elaborazione e stampe inerenti la gestione dei tributi</t>
  </si>
  <si>
    <t>01.05.1 - 470/6/1 - spese di manut. gest.patrimonio - prest. servizi -</t>
  </si>
  <si>
    <t>U.1.03.02.09.000 - Manutenzione ordinaria e riparazioni</t>
  </si>
  <si>
    <t>01.06.1 - 580/4/1 - prestazioni professionali per studi, progettazioni, direzione lavori e collaudi.</t>
  </si>
  <si>
    <t>01.06.1 - 2110/20/1 - LAVORO INTERINALE</t>
  </si>
  <si>
    <t>U.1.03.02.12.000 - Lavoro flessibile, quota LSU e acquisto di servizi da agenzie di lavoro interinale</t>
  </si>
  <si>
    <t>U.1.03.02.12.001 - Acquisto di servizi da agenzie di lavoro interinale</t>
  </si>
  <si>
    <t>01.11.1 - 800/8/1 - spese per la gestione automezzi</t>
  </si>
  <si>
    <t>03.01.1 - 1130/2/1 - spese per la gestione del randagismo</t>
  </si>
  <si>
    <t>04.06.1 - 1900/10/1 - PRESTAZIONI PER GESTIONE SERVIZI EDUCATIVI DELL'INFANZIA</t>
  </si>
  <si>
    <t>U.1.03.02.99.999 - Altri servizi diversi n.a.c.</t>
  </si>
  <si>
    <t>05.02.1 - 2000/3/1 - ACQUISTO LIBRI CON CONTRIBUTO MINISTERIALE</t>
  </si>
  <si>
    <t>U.1.03.01.01.000 - Giornali, riviste e pubblicazioni</t>
  </si>
  <si>
    <t>U.1.03.01.01.002 - Pubblicazioni</t>
  </si>
  <si>
    <t>05.02.1 - 2110/3/1 - INIZIATIVE A FAVORE DELLA CULTURA</t>
  </si>
  <si>
    <t>U.1.03.01.02.999 - Altri beni e materiali di consumo n.a.c.</t>
  </si>
  <si>
    <t>07.01.1 - 2660/2/1 - acquisto materiali per manifestazioni di promozione turistica</t>
  </si>
  <si>
    <t>09.03.1 - 3550/2/1 - canone di appalto del servizio di raccolta rsu</t>
  </si>
  <si>
    <t>U.1.03.02.15.000 - Contratti di servizio pubblico</t>
  </si>
  <si>
    <t>U.1.03.02.15.004 - Contratti di servizio per la raccolta rifiuti</t>
  </si>
  <si>
    <t>09.03.1 - 3550/4/1 - spese per il servizio di smaltimento dei rifiuti solidi interni</t>
  </si>
  <si>
    <t>09.04.1 - 3430/4/1 - spese di gestione degli acquedotti   comunali.</t>
  </si>
  <si>
    <t>10.05.1 - 2770/2/1 - spese per la  segnaletica stradale.</t>
  </si>
  <si>
    <t>10.05.1 - 2780/4/1 - manutenzione ordinaria delle strade  comunali.</t>
  </si>
  <si>
    <t>U.1.03.02.15.999 - Altre spese per contratti di servizio pubblico</t>
  </si>
  <si>
    <t>10.05.1 - 2780/6/1 - rimozione della neve dall'abitato.</t>
  </si>
  <si>
    <t>10.05.1 - 2890/2/1 - spese di gestione e manutenzione degli impianti.</t>
  </si>
  <si>
    <t>10.05.1 - 2890/4/1 - consumo energia elettrica illuminazione pubblica</t>
  </si>
  <si>
    <t>U.1.03.02.05.004 - Energia elettrica</t>
  </si>
  <si>
    <t>12.09.1 - 4210/2/1 - spese di manutenzione ordinaria e gestione dei cimiteri comunali e degli  uffici preposti al serviz.</t>
  </si>
  <si>
    <t>01.01.1 - 50/50/1 - QUOTE ASSOCIATIVE ANNUALI</t>
  </si>
  <si>
    <t>U.1.04.03.99.000 - Trasferimenti correnti a altre imprese</t>
  </si>
  <si>
    <t>U.1.04.03.99.999 - Trasferimenti correnti a altre imprese</t>
  </si>
  <si>
    <t>01.02.1 - 160/8/1 - unione collinare - quota generale servizi unione associati</t>
  </si>
  <si>
    <t>U.1.04.01.02.000 - Trasferimenti correnti a Amministrazioni Locali</t>
  </si>
  <si>
    <t>U.1.04.01.02.005 - Trasferimenti correnti a Unioni di Comuni</t>
  </si>
  <si>
    <t>01.03.1 - 50/1282/1 - CONCORSO ALLA FINANZA PUBBLICA ART.1, C.533-534-535 L-30.12.2023 SPENDING REVIEW</t>
  </si>
  <si>
    <t>U.1.04.01.01.000 - Trasferimenti correnti a Amministrazioni Centrali</t>
  </si>
  <si>
    <t>U.1.04.01.01.020 - Trasferimenti correnti al Ministero dell'economia in attuazione di norme in materia di contenimento di spesa</t>
  </si>
  <si>
    <t>01.03.1 - 270/2/1 - unione collinare - quota servizi associati del programma (finanziario / informatica)</t>
  </si>
  <si>
    <t>01.04.1 - 380/6/1 - unione collinare - quota servizi associati del programma (tributi)</t>
  </si>
  <si>
    <t>01.07.1 - 710/2/1 - spese per la commissione elettorale comunale e circondar iale</t>
  </si>
  <si>
    <t>U.1.04.01.02.003 - Trasferimenti correnti a Comuni</t>
  </si>
  <si>
    <t>01.11.1 - 820/6/1 - quota parte spese gestione cantieri di lavoro</t>
  </si>
  <si>
    <t>03.01.1 - 1150/2/1 - unione collinare - quota servizi associati del programma (vigilanza)</t>
  </si>
  <si>
    <t>04.02.1 - 1920/2/1 - unione collinare - quota servizi associati del programma (servizi scolastici)</t>
  </si>
  <si>
    <t>04.06.1 - 1920/4/1 - contributo mensa alunni scuole dell'obbligo</t>
  </si>
  <si>
    <t>U.1.04.02.05.000 - Altri trasferimenti a famiglie</t>
  </si>
  <si>
    <t>U.1.04.02.05.999 - Altri trasferimenti a famiglie n.a.c.</t>
  </si>
  <si>
    <t>05.02.1 - 2030/2/1 - quota istituto storico della resistenza</t>
  </si>
  <si>
    <t>U.1.04.01.02.999 - Trasferimenti correnti a altre Amministrazioni Locali n.a.c.</t>
  </si>
  <si>
    <t>06.01.1 - 2360/12/1 - COFINANZIAMENTO ALLA PROLOCO DI SANTA CATERINA PER PROGETTO MESSA IN SICUREZZA CAMPO SPORTIVO</t>
  </si>
  <si>
    <t>U.1.04.04.01.000 - Trasferimenti correnti a Istituzioni Sociali Private</t>
  </si>
  <si>
    <t>U.1.04.04.01.001 - Trasferimenti correnti a Istituzioni Sociali Private</t>
  </si>
  <si>
    <t>06.02.1 - 2470/32/1 - COFINANZIAMENTO PER PIANO GIOVANI</t>
  </si>
  <si>
    <t>08.01.1 - 3110/3/1 - trasferimenti per adeguamento strumenti urbanistici</t>
  </si>
  <si>
    <t>09.03.1 - 3570/10/1 - TRASFERIMENTO SOMME RUOLO A CSEA (CASSA SERVIZI ENERGETICI E AMBIENTALI)</t>
  </si>
  <si>
    <t>U.1.04.01.01.006 - Trasferimenti correnti a enti di regolazione dell'attività economica</t>
  </si>
  <si>
    <t>12.05.1 - 4120/2/1 - contributi a persone bisognose</t>
  </si>
  <si>
    <t>U.1.04.02.02.000 - Interventi assistenziali</t>
  </si>
  <si>
    <t>12.07.1 - 4120/6/1 - quota servizio consortile socio-assistenziale</t>
  </si>
  <si>
    <t>U.1.04.01.04.000 - Trasferimenti correnti a organismi interni e/o unità locali della amministrazione</t>
  </si>
  <si>
    <t>U.1.04.01.04.001 - Trasferimenti correnti a organismi interni e/o unità locali della amministrazione</t>
  </si>
  <si>
    <t>18.01.1 - 4450/1/1 - trasferimento annuale al GAL</t>
  </si>
  <si>
    <t>U.1.04.01.02.018 - Trasferimenti correnti a Consorzi di enti locali</t>
  </si>
  <si>
    <t>50.01.1 - 500/2/1 - interessi passivi per mutui palazzo comunale</t>
  </si>
  <si>
    <t>U.1.07.05.04.000 - Interessi passivi su finanziamenti a medio lungo termine a Imprese</t>
  </si>
  <si>
    <t>Semestrale</t>
  </si>
  <si>
    <t>01.02.1 - 160/6/1 - quota convenzione servizio di segreteria comunale</t>
  </si>
  <si>
    <t>U.1.09.01.01.000 - Rimborsi per spese di personale (comando, distacco, fuori ruolo, convenzioni, ecc…)</t>
  </si>
  <si>
    <t>U.1.09.01.01.001 - Rimborsi per spese di personale (comando, distacco, fuori ruolo, convenzioni, ecc…)</t>
  </si>
  <si>
    <t>01.03.1 - 670/15/1 - SPESE PER CONVENZIONE PERSONALE ANAGRAFE</t>
  </si>
  <si>
    <t>01.04.1 - 410/2/1 - sgravi e restituzione di tributi.</t>
  </si>
  <si>
    <t>U.1.09.02.01.000 - Rimborsi di imposte e tasse di natura corrente</t>
  </si>
  <si>
    <t>U.1.09.02.01.001 - Rimborsi di imposte e tasse di natura corrente</t>
  </si>
  <si>
    <t>01.02.1 - 140/6/1 - spese per assicurazioni</t>
  </si>
  <si>
    <t>U.1.10.04.01.000 - Premi di assicurazione contro i danni</t>
  </si>
  <si>
    <t>20.01.1 - 880/2/2 - fondo di riserva di cassa</t>
  </si>
  <si>
    <t>U.1.10.01.01.000 - Fondo di riserva</t>
  </si>
  <si>
    <t>U.1.10.01.01.001 - Fondi di riserva</t>
  </si>
  <si>
    <t>01.02.2 - 5870/2/1 - acquisto di mobili,  macchine ed attrezzure informatiche</t>
  </si>
  <si>
    <t>U.2.02.01.07.000 - Hardware</t>
  </si>
  <si>
    <t>01.03.2 - 5930/3014/2 - FONDI PNRR MISSIONE 1 COMPONENTE 1 INVESTIMENTO 1.4 SERVIZI E CITTADINANZA DIGITALE MISURA 1.4.3 ADOZIONE PIATTAFORMA PAGOPA CUP C11F23000161006</t>
  </si>
  <si>
    <t>U.2.02.03.02.000 - Software</t>
  </si>
  <si>
    <t>U.2.02.03.02.001 - Sviluppo software e manutenzione evolutiva</t>
  </si>
  <si>
    <t>01.03.2 - 6490/3012/1 - UTILIZZO FONDI PNRR MISSIONE 1 COMPONENTE 1, INVESTIMENTO 1.4, MISURA 1.4.1 - ESPERIENZA DEL CITTADINO NEI SERVIZI PUBBLICI CUP C11F22004280006</t>
  </si>
  <si>
    <t>01.06.2 - 6130/6130/1 - RIQUALIFICAZIONE PIANO VIABILE DELLA PIAZZA DELLA CHIESA PARROCCHIALE (CONTR. REG.LE +COF.)</t>
  </si>
  <si>
    <t>U.2.02.01.09.000 - Beni immobili</t>
  </si>
  <si>
    <t>U.2.02.01.09.012 - Infrastrutture stradali</t>
  </si>
  <si>
    <t>01.06.2 - 6250/1/1 - RIQUALIFICAZIONE PIAZZA MARCONI LOTTO B1</t>
  </si>
  <si>
    <t>01.06.2 - 6280/2/1 - spese per progettazione opere pubbliche</t>
  </si>
  <si>
    <t>U.2.02.03.05.000 - Incarichi professionali per la realizzazione di investimenti</t>
  </si>
  <si>
    <t>U.2.02.03.05.001 - Incarichi professionali per la realizzazione di investimenti</t>
  </si>
  <si>
    <t>01.06.2 - 8080/15/1 - REALIZZAZIONE AREA DI SOSTA PER TURISTI ITINERANTI IN PIAZZA TORRIONE (CONTR. REGIONALE)</t>
  </si>
  <si>
    <t>U.2.02.01.09.014 - Opere per la sistemazione del suolo</t>
  </si>
  <si>
    <t>01.07.2 - 6360/3011/2 - PNRR M1C1 1.4.4. ADOZIONE ANPR ANSC _ CUP C51F24003260006 NEXT GENERATION EU</t>
  </si>
  <si>
    <t>01.08.2 - 6280/6280/1 - SERVIZI ARCHIVISTICI - DIGITALIZZAZIONE PRATICHE EDILIZIE</t>
  </si>
  <si>
    <t>U.2.02.01.99.000 - Altri beni materiali</t>
  </si>
  <si>
    <t>U.2.02.01.99.001 - Materiale bibliografico</t>
  </si>
  <si>
    <t>01.11.2 - 6430/4/1 - realizzazione opere con oo. uu.</t>
  </si>
  <si>
    <t>08.01.2 - 8260/4/1 - RIPRISTINO SC SANT'ANNA - DT REG.LE 656 DEL 3/03/23</t>
  </si>
  <si>
    <t>08.02.2 - 6150/25/1 - LAVORI PER EFFICIENTAMENTO ENERGETICO PALAZZO COMUNALE .(FIN.D.L.34 del 30/4/2019 CONTRIBUTO PER COMUNI SOTTO 1000 ABITANTI).</t>
  </si>
  <si>
    <t>U.2.02.01.10.000 - Beni immobili di valore culturale, storico ed artistico</t>
  </si>
  <si>
    <t>U.2.02.01.10.002 - Fabbricati ad uso commerciale di valore culturale, storico ed artistico</t>
  </si>
  <si>
    <t>09.02.2 - 9030/2/1 - arredo urbano e riqualificazione aree degradate</t>
  </si>
  <si>
    <t>U.2.02.02.02.000 - Patrimonio naturale non prodotto</t>
  </si>
  <si>
    <t>09.05.2 - 9030/4/1 - riqualificazione parco giochi piazza marconi</t>
  </si>
  <si>
    <t>U.2.02.01.09.999 - Beni immobili n.a.c.</t>
  </si>
  <si>
    <t>09.06.2 - 9030/9030/1 - MANUTENZIONE IDRAULICA DEL RIO VALMELIA ( CONTR. REGIONALE)</t>
  </si>
  <si>
    <t>U.2.02.02.02.002 - Demanio idrico</t>
  </si>
  <si>
    <t>10.05.2 - 8230/10/2 - Manutenzione straordinaria strade</t>
  </si>
  <si>
    <t>10.05.2 - 8230/16/1 - sistemazione strada fraz. San Carlo - Montifreddo</t>
  </si>
  <si>
    <t>10.05.2 - 8230/22/1 - Efficientamento energetico uffici comunali</t>
  </si>
  <si>
    <t>10.05.2 - 8230/54/1 - PNRR MIS. M2C4I 2.2 MESSA IN SICUREZZA EDIFICI E TERRITORIO - COMMA 139_2022</t>
  </si>
  <si>
    <t>01.03.2 - 5860/3015/1 - FONDI PNRR M1C1 INV. 1.4 "SERVIZI E CITTADINANZA DIGITALE" MIS.1.4.5 PIATTAFORMA NOTIFICHE DIGITALI CUP C11F22005510006</t>
  </si>
  <si>
    <t>U.2.03.01.01.000 - Contributi agli investimenti a Amministrazioni Centrali</t>
  </si>
  <si>
    <t>U.2.03.01.01.001 - Contributi agli investimenti a Ministeri</t>
  </si>
  <si>
    <t>01.05.2 - 7550/7550/1 - ALLESTIMENTO NUOVA BIBLIOTECA COMUNALE (CONTRIBUTO CRT 5000)</t>
  </si>
  <si>
    <t>U.2.03.04.01.000 - Contributi agli investimenti a Istituzioni Sociali Private</t>
  </si>
  <si>
    <t>U.2.03.04.01.001 - Contributi agli investimenti a Istituzioni Sociali Private</t>
  </si>
  <si>
    <t>01.07.2 - 6350/3010/3 - ARCHIVIO NAZIONALE DEI NUMERI CIVICI DELLE STRADE URBANE (ANNSCU) TRAMITE PIATTAFORMA PDND CUP C51J25003510006</t>
  </si>
  <si>
    <t>50.02.4 - 11050/2/1 - quote di capitale per ammortamento di mutui per investim enti.</t>
  </si>
  <si>
    <t>U.4.03.01.04.000 - Rimborso Mutui e altri finanziamenti a medio lungo termine a Imprese</t>
  </si>
  <si>
    <t>U.4.03.01.04.003 - Rimborso Mutui e altri finanziamenti a medio lungo termine a Cassa Depositi e Prestiti - Gestione CDP SPA</t>
  </si>
  <si>
    <t>50.02.4 - 11050/4/1 - rimborso quota capitale mutui credito sportivo in ammortamento</t>
  </si>
  <si>
    <t>U.4.03.01.04.999 - Rimborso Mutui e altri finanziamenti a medio lungo termine ad altre imprese</t>
  </si>
  <si>
    <t>99.01.7 - 13530/2/1 - ritenute previdenziali ed assistenziali al personale</t>
  </si>
  <si>
    <t>U.7.01.02.02.000 - Versamenti di ritenute previdenziali e assistenziali su Redditi da lavoro dipendente riscosse per conto terzi</t>
  </si>
  <si>
    <t>U.7.01.02.02.001 - Versamenti di ritenute previdenziali e assistenziali su Redditi da lavoro dipendente riscosse per conto terzi</t>
  </si>
  <si>
    <t>99.01.7 - 13540/2/1 - ritenute erariali - lavoro dipendente</t>
  </si>
  <si>
    <t>U.7.01.02.01.000 - Versamenti di ritenute erariali su Redditi da lavoro dipendente riscosse per conto terzi</t>
  </si>
  <si>
    <t>U.7.01.02.01.001 - Versamenti di ritenute erariali su Redditi da lavoro dipendente riscosse per conto terzi</t>
  </si>
  <si>
    <t>99.01.7 - 13540/2/2 - ritenute erariali - lavoro autonomo</t>
  </si>
  <si>
    <t>99.01.7 - 13550/2/1 - altre ritenute al personale per conto di terzi</t>
  </si>
  <si>
    <t>U.7.01.02.99.000 - Altri versamenti di ritenute al personale dipendente per conto di terzi</t>
  </si>
  <si>
    <t>U.7.01.02.99.999 - Altri versamenti di ritenute al personale dipendente per conto di terzi</t>
  </si>
  <si>
    <t>99.01.7 - 13570/2/3 - spese per servizi per conto di terzi - IVA su fatture (Split Payment)</t>
  </si>
  <si>
    <t>U.7.01.01.02.000 - Versamento delle ritenute per scissione contabile IVA (split payment)</t>
  </si>
  <si>
    <t>U.7.01.01.02.001 - Versamento delle ritenute per scissione contabile IVA (split payment)</t>
  </si>
  <si>
    <t>99.01.7 - 13580/2/1 - anticipazioni di fondi per il servizio economato</t>
  </si>
  <si>
    <t>U.7.01.99.03.000 - Costituzione fondi economali e carte aziendali</t>
  </si>
  <si>
    <t>U.7.01.99.03.001 - Costituzione fondi economali e carte aziendali</t>
  </si>
  <si>
    <t>99.01.7 - 13560/2/1 - restituzione di depositi cauzionali</t>
  </si>
  <si>
    <t>U.7.02.04.02.000 - Restituzione di depositi cauzionali o contrattuali di terzi</t>
  </si>
  <si>
    <t>U.7.02.04.02.001 - Restituzione di depositi cauzionali o contrattuali di terzi</t>
  </si>
  <si>
    <t>99.01.7 - 13570/2/1 - spese per servizi per conto di terzi</t>
  </si>
  <si>
    <t>U.7.02.99.99.000 - Altre uscite per conto terzi n.a.c.</t>
  </si>
  <si>
    <t>U.7.02.99.99.999 - Altre uscite per conto terzi n.a.c.</t>
  </si>
  <si>
    <t>99.01.7 - 13570/2/5 - VERSAMENTO AL MINISTERO DIRITTI RILASCIO C.I.E.</t>
  </si>
  <si>
    <t>U.7.02.01.02.000 - Acquisto di servizi per conto di terzi</t>
  </si>
  <si>
    <t>U.7.02.01.02.001 - Acquisto di servizi per conto di terzi</t>
  </si>
  <si>
    <t>99.01.7 - 13590/2/1 - restituzione di depositi per spese contrattuali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</si>
</sst>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quot;_-;\-* #,##0\ &quot;€&quot;_-;_-* &quot;-&quot;\ &quot;€&quot;_-;_-@_-"/>
    <numFmt numFmtId="44" formatCode="_-* #,##0.00\ &quot;€&quot;_-;\-* #,##0.00\ &quot;€&quot;_-;_-* &quot;-&quot;??\ &quot;€&quot;_-;_-@_-"/>
    <numFmt numFmtId="43" formatCode="_-* #,##0.00_-;\-* #,##0.00_-;_-* &quot;-&quot;??_-;_-@_-"/>
    <numFmt numFmtId="164" formatCode="_-* #,##0\ _€_-;\-* #,##0\ _€_-;_-* &quot;-&quot;\ _€_-;_-@_-"/>
    <numFmt numFmtId="165" formatCode="#,##0_ ;[Red]\-#,##0\ "/>
  </numFmts>
  <fonts count="30" x14ac:knownFonts="1">
    <font>
      <sz val="10"/>
      <color rgb="FF000000"/>
      <name val="Calibri"/>
      <family val="2"/>
      <scheme val="minor"/>
    </font>
    <font>
      <sz val="10"/>
      <name val="Arial"/>
      <family val="2"/>
    </font>
    <font>
      <sz val="11"/>
      <color theme="1"/>
      <name val="Calibri"/>
      <family val="2"/>
      <scheme val="minor"/>
    </font>
    <font>
      <sz val="10"/>
      <color theme="1"/>
      <name val="Arial"/>
      <family val="2"/>
    </font>
    <font>
      <sz val="10"/>
      <name val="Calibri"/>
      <family val="2"/>
    </font>
    <font>
      <sz val="10"/>
      <color rgb="FF000000"/>
      <name val="Calibri"/>
      <family val="2"/>
    </font>
    <font>
      <sz val="11"/>
      <color rgb="FF000000"/>
      <name val="Calibri"/>
      <family val="2"/>
    </font>
    <font>
      <vertAlign val="superscript"/>
      <sz val="11"/>
      <color rgb="FF000000"/>
      <name val="Calibri"/>
      <family val="2"/>
    </font>
    <font>
      <i/>
      <sz val="10"/>
      <name val="Calibri"/>
      <family val="2"/>
    </font>
    <font>
      <i/>
      <sz val="10"/>
      <color rgb="FF000000"/>
      <name val="Calibri"/>
      <family val="2"/>
    </font>
    <font>
      <b/>
      <sz val="11"/>
      <color rgb="FF000000"/>
      <name val="Calibri"/>
      <family val="2"/>
    </font>
    <font>
      <sz val="11"/>
      <name val="Calibri"/>
      <family val="2"/>
    </font>
    <font>
      <b/>
      <i/>
      <sz val="11"/>
      <name val="Calibri"/>
      <family val="2"/>
    </font>
    <font>
      <b/>
      <i/>
      <vertAlign val="superscript"/>
      <sz val="11"/>
      <name val="Calibri"/>
      <family val="2"/>
    </font>
    <font>
      <b/>
      <i/>
      <sz val="11"/>
      <color theme="1"/>
      <name val="Calibri"/>
      <family val="2"/>
    </font>
    <font>
      <i/>
      <sz val="11"/>
      <color rgb="FF000000"/>
      <name val="Calibri"/>
      <family val="2"/>
    </font>
    <font>
      <sz val="11"/>
      <color theme="1"/>
      <name val="Calibri"/>
      <family val="2"/>
    </font>
    <font>
      <i/>
      <sz val="11"/>
      <name val="Calibri"/>
      <family val="2"/>
    </font>
    <font>
      <b/>
      <sz val="11"/>
      <name val="Calibri"/>
      <family val="2"/>
    </font>
    <font>
      <b/>
      <sz val="11"/>
      <color theme="1"/>
      <name val="Calibri"/>
      <family val="2"/>
    </font>
    <font>
      <i/>
      <sz val="11"/>
      <color theme="1"/>
      <name val="Calibri"/>
      <family val="2"/>
    </font>
    <font>
      <b/>
      <i/>
      <sz val="11"/>
      <color rgb="FF000000"/>
      <name val="Calibri"/>
      <family val="2"/>
    </font>
    <font>
      <b/>
      <sz val="16"/>
      <color rgb="FF000000"/>
      <name val="Calibri"/>
      <family val="2"/>
    </font>
    <font>
      <sz val="10"/>
      <color rgb="FFFF0000"/>
      <name val="Calibri"/>
      <family val="2"/>
    </font>
    <font>
      <sz val="10"/>
      <color rgb="FF0070C0"/>
      <name val="Calibri"/>
      <family val="2"/>
    </font>
    <font>
      <vertAlign val="superscript"/>
      <sz val="10"/>
      <name val="Calibri"/>
      <family val="2"/>
    </font>
    <font>
      <u/>
      <sz val="10"/>
      <color rgb="FF000000"/>
      <name val="Calibri"/>
      <family val="2"/>
    </font>
    <font>
      <u/>
      <sz val="11"/>
      <color theme="1"/>
      <name val="Calibri"/>
      <family val="2"/>
    </font>
    <font>
      <u/>
      <sz val="11"/>
      <color rgb="FF000000"/>
      <name val="Calibri"/>
      <family val="2"/>
    </font>
    <font>
      <sz val="10"/>
      <color rgb="FF000000"/>
      <name val="Calibri"/>
      <family val="2"/>
      <scheme val="minor"/>
    </font>
  </fonts>
  <fills count="3">
    <fill>
      <patternFill patternType="none"/>
    </fill>
    <fill>
      <patternFill patternType="gray125"/>
    </fill>
    <fill>
      <patternFill patternType="solid">
        <fgColor theme="0" tint="-0.24991607409894101"/>
        <bgColor indexed="64"/>
      </patternFill>
    </fill>
  </fills>
  <borders count="94">
    <border>
      <left/>
      <right/>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bottom/>
      <diagonal/>
    </border>
    <border>
      <left style="double">
        <color auto="1"/>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style="thin">
        <color auto="1"/>
      </right>
      <top style="double">
        <color auto="1"/>
      </top>
      <bottom/>
      <diagonal/>
    </border>
    <border>
      <left style="thin">
        <color auto="1"/>
      </left>
      <right/>
      <top/>
      <bottom/>
      <diagonal/>
    </border>
    <border>
      <left style="double">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rgb="FF000000"/>
      </top>
      <bottom style="double">
        <color rgb="FF000000"/>
      </bottom>
      <diagonal/>
    </border>
    <border>
      <left/>
      <right style="double">
        <color auto="1"/>
      </right>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diagonal/>
    </border>
    <border>
      <left style="double">
        <color auto="1"/>
      </left>
      <right style="thin">
        <color auto="1"/>
      </right>
      <top style="double">
        <color rgb="FF000000"/>
      </top>
      <bottom style="double">
        <color rgb="FF000000"/>
      </bottom>
      <diagonal/>
    </border>
    <border>
      <left style="thin">
        <color auto="1"/>
      </left>
      <right style="thin">
        <color auto="1"/>
      </right>
      <top style="double">
        <color rgb="FF000000"/>
      </top>
      <bottom style="double">
        <color rgb="FF000000"/>
      </bottom>
      <diagonal/>
    </border>
    <border>
      <left style="thin">
        <color auto="1"/>
      </left>
      <right style="thin">
        <color auto="1"/>
      </right>
      <top style="double">
        <color rgb="FF000000"/>
      </top>
      <bottom/>
      <diagonal/>
    </border>
    <border>
      <left style="thin">
        <color auto="1"/>
      </left>
      <right style="double">
        <color auto="1"/>
      </right>
      <top style="double">
        <color rgb="FF000000"/>
      </top>
      <bottom/>
      <diagonal/>
    </border>
    <border>
      <left style="double">
        <color auto="1"/>
      </left>
      <right style="thin">
        <color auto="1"/>
      </right>
      <top style="double">
        <color rgb="FF000000"/>
      </top>
      <bottom style="double">
        <color auto="1"/>
      </bottom>
      <diagonal/>
    </border>
    <border>
      <left style="thin">
        <color auto="1"/>
      </left>
      <right style="thin">
        <color auto="1"/>
      </right>
      <top style="double">
        <color rgb="FF000000"/>
      </top>
      <bottom style="double">
        <color auto="1"/>
      </bottom>
      <diagonal/>
    </border>
    <border>
      <left style="thin">
        <color auto="1"/>
      </left>
      <right style="double">
        <color auto="1"/>
      </right>
      <top style="double">
        <color rgb="FF000000"/>
      </top>
      <bottom style="double">
        <color auto="1"/>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auto="1"/>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auto="1"/>
      </right>
      <top style="thin">
        <color rgb="FF000000"/>
      </top>
      <bottom style="thin">
        <color rgb="FF000000"/>
      </bottom>
      <diagonal/>
    </border>
    <border>
      <left style="double">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double">
        <color auto="1"/>
      </right>
      <top style="thin">
        <color auto="1"/>
      </top>
      <bottom style="thin">
        <color auto="1"/>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auto="1"/>
      </right>
      <top/>
      <bottom style="thin">
        <color rgb="FF000000"/>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double">
        <color auto="1"/>
      </right>
      <top/>
      <bottom style="double">
        <color rgb="FF000000"/>
      </bottom>
      <diagonal/>
    </border>
    <border>
      <left style="double">
        <color rgb="FF000000"/>
      </left>
      <right style="thin">
        <color rgb="FF000000"/>
      </right>
      <top style="double">
        <color auto="1"/>
      </top>
      <bottom/>
      <diagonal/>
    </border>
    <border>
      <left style="thin">
        <color rgb="FF000000"/>
      </left>
      <right style="thin">
        <color rgb="FF000000"/>
      </right>
      <top style="double">
        <color auto="1"/>
      </top>
      <bottom/>
      <diagonal/>
    </border>
    <border>
      <left style="thin">
        <color rgb="FF000000"/>
      </left>
      <right style="double">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right/>
      <top style="double">
        <color auto="1"/>
      </top>
      <bottom/>
      <diagonal/>
    </border>
    <border>
      <left style="thin">
        <color auto="1"/>
      </left>
      <right style="thin">
        <color auto="1"/>
      </right>
      <top/>
      <bottom/>
      <diagonal/>
    </border>
    <border>
      <left style="double">
        <color auto="1"/>
      </left>
      <right style="thin">
        <color auto="1"/>
      </right>
      <top style="thin">
        <color auto="1"/>
      </top>
      <bottom style="double">
        <color rgb="FF000000"/>
      </bottom>
      <diagonal/>
    </border>
    <border>
      <left style="thin">
        <color auto="1"/>
      </left>
      <right style="thin">
        <color auto="1"/>
      </right>
      <top style="thin">
        <color auto="1"/>
      </top>
      <bottom style="double">
        <color rgb="FF000000"/>
      </bottom>
      <diagonal/>
    </border>
    <border>
      <left style="thin">
        <color auto="1"/>
      </left>
      <right style="double">
        <color auto="1"/>
      </right>
      <top style="thin">
        <color auto="1"/>
      </top>
      <bottom style="double">
        <color rgb="FF000000"/>
      </bottom>
      <diagonal/>
    </border>
    <border>
      <left/>
      <right/>
      <top style="double">
        <color auto="1"/>
      </top>
      <bottom style="double">
        <color rgb="FF000000"/>
      </bottom>
      <diagonal/>
    </border>
    <border>
      <left/>
      <right style="double">
        <color auto="1"/>
      </right>
      <top style="double">
        <color auto="1"/>
      </top>
      <bottom style="double">
        <color rgb="FF000000"/>
      </bottom>
      <diagonal/>
    </border>
    <border>
      <left style="double">
        <color auto="1"/>
      </left>
      <right style="double">
        <color auto="1"/>
      </right>
      <top style="double">
        <color auto="1"/>
      </top>
      <bottom/>
      <diagonal/>
    </border>
    <border>
      <left/>
      <right style="double">
        <color auto="1"/>
      </right>
      <top/>
      <bottom style="double">
        <color auto="1"/>
      </bottom>
      <diagonal/>
    </border>
    <border>
      <left style="double">
        <color auto="1"/>
      </left>
      <right/>
      <top style="double">
        <color auto="1"/>
      </top>
      <bottom/>
      <diagonal/>
    </border>
    <border>
      <left/>
      <right style="thin">
        <color auto="1"/>
      </right>
      <top/>
      <bottom/>
      <diagonal/>
    </border>
    <border>
      <left/>
      <right style="double">
        <color auto="1"/>
      </right>
      <top style="double">
        <color auto="1"/>
      </top>
      <bottom style="double">
        <color auto="1"/>
      </bottom>
      <diagonal/>
    </border>
    <border>
      <left style="thin">
        <color auto="1"/>
      </left>
      <right/>
      <top/>
      <bottom style="thin">
        <color auto="1"/>
      </bottom>
      <diagonal/>
    </border>
    <border>
      <left/>
      <right style="thin">
        <color rgb="FF000000"/>
      </right>
      <top/>
      <bottom style="thin">
        <color auto="1"/>
      </bottom>
      <diagonal/>
    </border>
    <border>
      <left style="thin">
        <color rgb="FF000000"/>
      </left>
      <right/>
      <top/>
      <bottom style="thin">
        <color auto="1"/>
      </bottom>
      <diagonal/>
    </border>
    <border>
      <left/>
      <right style="double">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dotted">
        <color auto="1"/>
      </top>
      <bottom style="thin">
        <color auto="1"/>
      </bottom>
      <diagonal/>
    </border>
    <border>
      <left style="thin">
        <color auto="1"/>
      </left>
      <right style="double">
        <color auto="1"/>
      </right>
      <top style="dotted">
        <color auto="1"/>
      </top>
      <bottom style="thin">
        <color auto="1"/>
      </bottom>
      <diagonal/>
    </border>
    <border>
      <left style="double">
        <color auto="1"/>
      </left>
      <right style="thin">
        <color auto="1"/>
      </right>
      <top style="dotted">
        <color auto="1"/>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double">
        <color auto="1"/>
      </right>
      <top style="thin">
        <color auto="1"/>
      </top>
      <bottom style="dotted">
        <color auto="1"/>
      </bottom>
      <diagonal/>
    </border>
    <border>
      <left style="double">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double">
        <color auto="1"/>
      </right>
      <top style="dotted">
        <color auto="1"/>
      </top>
      <bottom style="dotted">
        <color auto="1"/>
      </bottom>
      <diagonal/>
    </border>
    <border>
      <left style="double">
        <color auto="1"/>
      </left>
      <right style="thin">
        <color auto="1"/>
      </right>
      <top style="dotted">
        <color auto="1"/>
      </top>
      <bottom style="dotted">
        <color auto="1"/>
      </bottom>
      <diagonal/>
    </border>
    <border>
      <left style="thin">
        <color auto="1"/>
      </left>
      <right/>
      <top style="double">
        <color auto="1"/>
      </top>
      <bottom style="thin">
        <color auto="1"/>
      </bottom>
      <diagonal/>
    </border>
  </borders>
  <cellStyleXfs count="13">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2" fillId="0" borderId="0"/>
    <xf numFmtId="43" fontId="29" fillId="0" borderId="0" applyFont="0" applyFill="0" applyBorder="0" applyAlignment="0" applyProtection="0"/>
    <xf numFmtId="0" fontId="2" fillId="0" borderId="0"/>
    <xf numFmtId="0" fontId="3" fillId="0" borderId="0"/>
    <xf numFmtId="0" fontId="2" fillId="0" borderId="0"/>
    <xf numFmtId="0" fontId="2" fillId="0" borderId="0"/>
    <xf numFmtId="0" fontId="29" fillId="0" borderId="0"/>
  </cellStyleXfs>
  <cellXfs count="278">
    <xf numFmtId="0" fontId="0" fillId="0" borderId="0" xfId="0"/>
    <xf numFmtId="0" fontId="10" fillId="0" borderId="73" xfId="12" applyFont="1" applyBorder="1" applyAlignment="1">
      <alignment horizontal="center" vertical="center"/>
    </xf>
    <xf numFmtId="0" fontId="10" fillId="0" borderId="72" xfId="12" applyFont="1" applyBorder="1" applyAlignment="1">
      <alignment horizontal="right" vertical="center" wrapText="1"/>
    </xf>
    <xf numFmtId="0" fontId="10" fillId="0" borderId="10" xfId="12" applyFont="1" applyBorder="1" applyAlignment="1">
      <alignment horizontal="right" vertical="center" wrapText="1"/>
    </xf>
    <xf numFmtId="0" fontId="10" fillId="0" borderId="21" xfId="12" applyFont="1" applyBorder="1" applyAlignment="1">
      <alignment horizontal="center" vertical="center"/>
    </xf>
    <xf numFmtId="0" fontId="10" fillId="0" borderId="20" xfId="12" applyFont="1" applyBorder="1" applyAlignment="1">
      <alignment horizontal="center" vertical="center"/>
    </xf>
    <xf numFmtId="0" fontId="10" fillId="0" borderId="71" xfId="12" applyFont="1" applyBorder="1" applyAlignment="1">
      <alignment horizontal="center" vertical="center"/>
    </xf>
    <xf numFmtId="0" fontId="10" fillId="0" borderId="70" xfId="12" applyFont="1" applyBorder="1" applyAlignment="1">
      <alignment horizontal="center" vertical="center" wrapText="1"/>
    </xf>
    <xf numFmtId="0" fontId="10" fillId="0" borderId="69" xfId="12" applyFont="1" applyBorder="1" applyAlignment="1">
      <alignment horizontal="center" vertical="center" wrapText="1"/>
    </xf>
    <xf numFmtId="0" fontId="5" fillId="0" borderId="0" xfId="12" applyFont="1" applyAlignment="1">
      <alignment horizontal="left" vertical="center" wrapText="1"/>
    </xf>
    <xf numFmtId="0" fontId="0" fillId="0" borderId="21" xfId="12" applyFont="1" applyBorder="1" applyAlignment="1">
      <alignment vertical="center"/>
    </xf>
    <xf numFmtId="0" fontId="0" fillId="0" borderId="20" xfId="12" applyFont="1" applyBorder="1" applyAlignment="1">
      <alignment vertical="center"/>
    </xf>
    <xf numFmtId="0" fontId="10" fillId="0" borderId="71" xfId="12" applyFont="1" applyBorder="1" applyAlignment="1">
      <alignment horizontal="center" vertical="center" wrapText="1"/>
    </xf>
    <xf numFmtId="0" fontId="12" fillId="0" borderId="81" xfId="12" applyFont="1" applyBorder="1" applyAlignment="1">
      <alignment horizontal="center" vertical="center" wrapText="1"/>
    </xf>
    <xf numFmtId="0" fontId="12" fillId="0" borderId="80" xfId="12" applyFont="1" applyBorder="1" applyAlignment="1">
      <alignment horizontal="center" vertical="center" wrapText="1"/>
    </xf>
    <xf numFmtId="0" fontId="9" fillId="0" borderId="0" xfId="12" quotePrefix="1" applyFont="1" applyAlignment="1">
      <alignment horizontal="left" vertical="top" wrapText="1"/>
    </xf>
    <xf numFmtId="0" fontId="9" fillId="0" borderId="64" xfId="12" quotePrefix="1" applyFont="1" applyBorder="1" applyAlignment="1">
      <alignment horizontal="left" vertical="top" wrapText="1"/>
    </xf>
    <xf numFmtId="0" fontId="10" fillId="0" borderId="75" xfId="12" applyFont="1" applyBorder="1" applyAlignment="1">
      <alignment horizontal="right" vertical="center" wrapText="1"/>
    </xf>
    <xf numFmtId="0" fontId="10" fillId="0" borderId="11" xfId="12" applyFont="1" applyBorder="1" applyAlignment="1">
      <alignment horizontal="right" vertical="center" wrapText="1"/>
    </xf>
    <xf numFmtId="0" fontId="12" fillId="0" borderId="79" xfId="12" applyFont="1" applyBorder="1" applyAlignment="1">
      <alignment horizontal="center" vertical="center" wrapText="1"/>
    </xf>
    <xf numFmtId="0" fontId="12" fillId="0" borderId="78" xfId="12" applyFont="1" applyBorder="1" applyAlignment="1">
      <alignment horizontal="center" vertical="center" wrapText="1"/>
    </xf>
    <xf numFmtId="0" fontId="12" fillId="0" borderId="77" xfId="12" applyFont="1" applyBorder="1" applyAlignment="1">
      <alignment horizontal="center" vertical="center" wrapText="1"/>
    </xf>
    <xf numFmtId="0" fontId="12" fillId="0" borderId="76" xfId="12" applyFont="1" applyBorder="1" applyAlignment="1">
      <alignment horizontal="center" vertical="center" wrapText="1"/>
    </xf>
    <xf numFmtId="0" fontId="22" fillId="0" borderId="0" xfId="12" applyFont="1" applyAlignment="1">
      <alignment horizontal="center" vertical="center" wrapText="1"/>
    </xf>
    <xf numFmtId="0" fontId="4" fillId="0" borderId="0" xfId="12" applyFont="1" applyAlignment="1">
      <alignment horizontal="left" vertical="center" wrapText="1"/>
    </xf>
    <xf numFmtId="0" fontId="10" fillId="0" borderId="75" xfId="12" applyFont="1" applyBorder="1" applyAlignment="1">
      <alignment horizontal="center" vertical="center"/>
    </xf>
    <xf numFmtId="0" fontId="10" fillId="0" borderId="12" xfId="12" applyFont="1" applyBorder="1" applyAlignment="1">
      <alignment horizontal="center" vertical="center"/>
    </xf>
    <xf numFmtId="0" fontId="10" fillId="0" borderId="11" xfId="12" applyFont="1" applyBorder="1" applyAlignment="1">
      <alignment horizontal="center" vertical="center"/>
    </xf>
    <xf numFmtId="0" fontId="8" fillId="0" borderId="0" xfId="12" quotePrefix="1" applyFont="1" applyAlignment="1">
      <alignment horizontal="left" vertical="top" wrapText="1"/>
    </xf>
    <xf numFmtId="0" fontId="10" fillId="2" borderId="1" xfId="12" applyFont="1" applyFill="1" applyBorder="1" applyAlignment="1">
      <alignment vertical="center" wrapText="1"/>
    </xf>
    <xf numFmtId="4" fontId="18" fillId="2" borderId="1" xfId="12" applyNumberFormat="1" applyFont="1" applyFill="1" applyBorder="1"/>
    <xf numFmtId="4" fontId="18" fillId="2" borderId="2" xfId="12" applyNumberFormat="1" applyFont="1" applyFill="1" applyBorder="1"/>
    <xf numFmtId="4" fontId="14" fillId="2" borderId="1" xfId="12" applyNumberFormat="1" applyFont="1" applyFill="1" applyBorder="1" applyAlignment="1">
      <alignment horizontal="center" vertical="center" wrapText="1"/>
    </xf>
    <xf numFmtId="4" fontId="14" fillId="2" borderId="2" xfId="12" applyNumberFormat="1" applyFont="1" applyFill="1" applyBorder="1" applyAlignment="1">
      <alignment horizontal="center" vertical="center" wrapText="1"/>
    </xf>
    <xf numFmtId="0" fontId="6" fillId="0" borderId="0" xfId="12" applyFont="1" applyAlignment="1">
      <alignment horizontal="left" vertical="center"/>
    </xf>
    <xf numFmtId="0" fontId="6" fillId="0" borderId="0" xfId="12" applyFont="1"/>
    <xf numFmtId="0" fontId="6" fillId="0" borderId="3" xfId="12" applyFont="1" applyBorder="1" applyAlignment="1">
      <alignment horizontal="left" vertical="center"/>
    </xf>
    <xf numFmtId="0" fontId="11" fillId="0" borderId="3" xfId="12" applyFont="1" applyBorder="1" applyAlignment="1">
      <alignment wrapText="1"/>
    </xf>
    <xf numFmtId="0" fontId="6" fillId="0" borderId="0" xfId="12" applyFont="1" applyAlignment="1">
      <alignment horizontal="left"/>
    </xf>
    <xf numFmtId="0" fontId="12" fillId="0" borderId="1" xfId="12" applyFont="1" applyBorder="1" applyAlignment="1">
      <alignment horizontal="center" vertical="center" wrapText="1"/>
    </xf>
    <xf numFmtId="0" fontId="12" fillId="0" borderId="4" xfId="12" applyFont="1" applyBorder="1" applyAlignment="1">
      <alignment horizontal="center" vertical="center" wrapText="1"/>
    </xf>
    <xf numFmtId="0" fontId="12" fillId="0" borderId="5" xfId="12" applyFont="1" applyBorder="1" applyAlignment="1">
      <alignment horizontal="center" vertical="center" wrapText="1"/>
    </xf>
    <xf numFmtId="0" fontId="12" fillId="0" borderId="6" xfId="12" applyFont="1" applyBorder="1" applyAlignment="1">
      <alignment horizontal="center" vertical="center" wrapText="1"/>
    </xf>
    <xf numFmtId="0" fontId="12" fillId="0" borderId="7" xfId="12" applyFont="1" applyBorder="1" applyAlignment="1">
      <alignment horizontal="center" vertical="center" wrapText="1"/>
    </xf>
    <xf numFmtId="0" fontId="12" fillId="0" borderId="8" xfId="12" applyFont="1" applyBorder="1" applyAlignment="1">
      <alignment horizontal="center" vertical="center" wrapText="1"/>
    </xf>
    <xf numFmtId="0" fontId="6" fillId="0" borderId="9" xfId="12" applyFont="1" applyBorder="1" applyAlignment="1">
      <alignment horizontal="left" vertical="center"/>
    </xf>
    <xf numFmtId="0" fontId="10" fillId="0" borderId="10" xfId="12" applyFont="1" applyBorder="1" applyAlignment="1">
      <alignment horizontal="left" vertical="center"/>
    </xf>
    <xf numFmtId="165" fontId="14" fillId="0" borderId="0" xfId="12" applyNumberFormat="1" applyFont="1" applyAlignment="1">
      <alignment horizontal="center" vertical="center" wrapText="1"/>
    </xf>
    <xf numFmtId="0" fontId="6" fillId="0" borderId="0" xfId="12" applyFont="1" applyAlignment="1">
      <alignment horizontal="center" vertical="center"/>
    </xf>
    <xf numFmtId="0" fontId="10" fillId="0" borderId="11" xfId="12" applyFont="1" applyBorder="1" applyAlignment="1">
      <alignment vertical="center" wrapText="1"/>
    </xf>
    <xf numFmtId="0" fontId="14" fillId="0" borderId="0" xfId="12" applyFont="1" applyAlignment="1">
      <alignment horizontal="center" vertical="center" wrapText="1"/>
    </xf>
    <xf numFmtId="0" fontId="6" fillId="0" borderId="0" xfId="12" applyFont="1" applyAlignment="1">
      <alignment vertical="center"/>
    </xf>
    <xf numFmtId="0" fontId="10" fillId="0" borderId="12" xfId="12" applyFont="1" applyBorder="1" applyAlignment="1">
      <alignment horizontal="left" vertical="center"/>
    </xf>
    <xf numFmtId="0" fontId="14" fillId="0" borderId="12" xfId="12" applyFont="1" applyBorder="1" applyAlignment="1">
      <alignment horizontal="center" vertical="center" wrapText="1"/>
    </xf>
    <xf numFmtId="0" fontId="14" fillId="0" borderId="3" xfId="12" applyFont="1" applyBorder="1" applyAlignment="1">
      <alignment horizontal="center" vertical="center" wrapText="1"/>
    </xf>
    <xf numFmtId="0" fontId="11" fillId="0" borderId="13" xfId="8" applyFont="1" applyBorder="1" applyAlignment="1">
      <alignment horizontal="left" vertical="center"/>
    </xf>
    <xf numFmtId="0" fontId="11" fillId="0" borderId="14" xfId="8" applyFont="1" applyBorder="1" applyAlignment="1">
      <alignment horizontal="left" vertical="center"/>
    </xf>
    <xf numFmtId="0" fontId="11" fillId="0" borderId="15" xfId="8" applyFont="1" applyBorder="1" applyAlignment="1">
      <alignment horizontal="left" vertical="center"/>
    </xf>
    <xf numFmtId="0" fontId="11" fillId="0" borderId="16" xfId="8" applyFont="1" applyBorder="1" applyAlignment="1">
      <alignment horizontal="left" vertical="center"/>
    </xf>
    <xf numFmtId="0" fontId="18" fillId="0" borderId="15" xfId="8" applyFont="1" applyBorder="1" applyAlignment="1">
      <alignment horizontal="left" vertical="center"/>
    </xf>
    <xf numFmtId="0" fontId="18" fillId="0" borderId="14" xfId="8" applyFont="1" applyBorder="1" applyAlignment="1">
      <alignment horizontal="left" vertical="center" wrapText="1"/>
    </xf>
    <xf numFmtId="0" fontId="10" fillId="0" borderId="0" xfId="12" applyFont="1"/>
    <xf numFmtId="0" fontId="18" fillId="0" borderId="14" xfId="8" applyFont="1" applyBorder="1" applyAlignment="1">
      <alignment horizontal="left" vertical="center"/>
    </xf>
    <xf numFmtId="0" fontId="11" fillId="0" borderId="14" xfId="8" applyFont="1" applyBorder="1" applyAlignment="1">
      <alignment horizontal="left" vertical="center" wrapText="1"/>
    </xf>
    <xf numFmtId="0" fontId="18" fillId="0" borderId="17" xfId="8" applyFont="1" applyBorder="1" applyAlignment="1">
      <alignment horizontal="left" vertical="center"/>
    </xf>
    <xf numFmtId="0" fontId="6" fillId="0" borderId="18" xfId="12" applyFont="1" applyBorder="1" applyAlignment="1">
      <alignment horizontal="left" vertical="center" wrapText="1"/>
    </xf>
    <xf numFmtId="0" fontId="11" fillId="0" borderId="0" xfId="12" applyFont="1"/>
    <xf numFmtId="0" fontId="10" fillId="0" borderId="0" xfId="12" applyFont="1" applyAlignment="1">
      <alignment horizontal="left" vertical="center" wrapText="1"/>
    </xf>
    <xf numFmtId="0" fontId="18" fillId="0" borderId="14" xfId="8" applyFont="1" applyBorder="1" applyAlignment="1">
      <alignment horizontal="left" vertical="top" wrapText="1"/>
    </xf>
    <xf numFmtId="0" fontId="11" fillId="0" borderId="17" xfId="8" applyFont="1" applyBorder="1" applyAlignment="1">
      <alignment horizontal="left" vertical="center"/>
    </xf>
    <xf numFmtId="0" fontId="6" fillId="0" borderId="0" xfId="12" applyFont="1" applyAlignment="1">
      <alignment horizontal="left" vertical="center" wrapText="1"/>
    </xf>
    <xf numFmtId="4" fontId="15" fillId="0" borderId="0" xfId="12" applyNumberFormat="1" applyFont="1" applyAlignment="1">
      <alignment horizontal="right"/>
    </xf>
    <xf numFmtId="4" fontId="15" fillId="0" borderId="19" xfId="12" applyNumberFormat="1" applyFont="1" applyBorder="1" applyAlignment="1">
      <alignment horizontal="right"/>
    </xf>
    <xf numFmtId="0" fontId="6" fillId="0" borderId="20" xfId="12" applyFont="1" applyBorder="1" applyAlignment="1">
      <alignment horizontal="left" vertical="center"/>
    </xf>
    <xf numFmtId="0" fontId="10" fillId="0" borderId="17" xfId="12" applyFont="1" applyBorder="1" applyAlignment="1">
      <alignment horizontal="right" vertical="center"/>
    </xf>
    <xf numFmtId="0" fontId="6" fillId="0" borderId="21" xfId="12" applyFont="1" applyBorder="1" applyAlignment="1">
      <alignment horizontal="left" vertical="center"/>
    </xf>
    <xf numFmtId="3" fontId="14" fillId="0" borderId="1" xfId="12" applyNumberFormat="1" applyFont="1" applyBorder="1" applyAlignment="1" applyProtection="1">
      <alignment horizontal="right" vertical="center" wrapText="1"/>
      <protection locked="0"/>
    </xf>
    <xf numFmtId="3" fontId="14" fillId="0" borderId="4" xfId="12" applyNumberFormat="1" applyFont="1" applyBorder="1" applyAlignment="1" applyProtection="1">
      <alignment horizontal="right" vertical="center" wrapText="1"/>
      <protection locked="0"/>
    </xf>
    <xf numFmtId="3" fontId="16" fillId="0" borderId="22" xfId="12" applyNumberFormat="1" applyFont="1" applyBorder="1" applyAlignment="1">
      <alignment horizontal="right" wrapText="1"/>
    </xf>
    <xf numFmtId="3" fontId="16" fillId="0" borderId="23" xfId="12" applyNumberFormat="1" applyFont="1" applyBorder="1" applyAlignment="1">
      <alignment horizontal="right" wrapText="1"/>
    </xf>
    <xf numFmtId="3" fontId="16" fillId="0" borderId="24" xfId="12" applyNumberFormat="1" applyFont="1" applyBorder="1" applyAlignment="1">
      <alignment horizontal="right" wrapText="1"/>
    </xf>
    <xf numFmtId="3" fontId="16" fillId="0" borderId="25" xfId="12" applyNumberFormat="1" applyFont="1" applyBorder="1" applyAlignment="1">
      <alignment horizontal="right" wrapText="1"/>
    </xf>
    <xf numFmtId="3" fontId="16" fillId="0" borderId="26" xfId="12" applyNumberFormat="1" applyFont="1" applyBorder="1" applyAlignment="1">
      <alignment horizontal="right" wrapText="1"/>
    </xf>
    <xf numFmtId="3" fontId="16" fillId="0" borderId="27" xfId="12" applyNumberFormat="1" applyFont="1" applyBorder="1" applyAlignment="1">
      <alignment horizontal="right" wrapText="1"/>
    </xf>
    <xf numFmtId="3" fontId="16" fillId="0" borderId="28" xfId="12" applyNumberFormat="1" applyFont="1" applyBorder="1" applyAlignment="1">
      <alignment horizontal="right" wrapText="1"/>
    </xf>
    <xf numFmtId="3" fontId="16" fillId="0" borderId="25" xfId="12" applyNumberFormat="1" applyFont="1" applyBorder="1" applyAlignment="1" applyProtection="1">
      <alignment horizontal="right" wrapText="1"/>
      <protection locked="0"/>
    </xf>
    <xf numFmtId="3" fontId="16" fillId="0" borderId="26" xfId="12" applyNumberFormat="1" applyFont="1" applyBorder="1" applyAlignment="1" applyProtection="1">
      <alignment horizontal="right" wrapText="1"/>
      <protection locked="0"/>
    </xf>
    <xf numFmtId="3" fontId="16" fillId="0" borderId="27" xfId="12" applyNumberFormat="1" applyFont="1" applyBorder="1" applyAlignment="1" applyProtection="1">
      <alignment horizontal="right" wrapText="1"/>
      <protection locked="0"/>
    </xf>
    <xf numFmtId="3" fontId="16" fillId="0" borderId="28" xfId="12" applyNumberFormat="1" applyFont="1" applyBorder="1" applyAlignment="1" applyProtection="1">
      <alignment horizontal="right" wrapText="1"/>
      <protection locked="0"/>
    </xf>
    <xf numFmtId="3" fontId="19" fillId="0" borderId="25" xfId="12" applyNumberFormat="1" applyFont="1" applyBorder="1" applyAlignment="1">
      <alignment horizontal="right" wrapText="1"/>
    </xf>
    <xf numFmtId="3" fontId="19" fillId="0" borderId="27" xfId="12" applyNumberFormat="1" applyFont="1" applyBorder="1" applyAlignment="1">
      <alignment horizontal="right" wrapText="1"/>
    </xf>
    <xf numFmtId="3" fontId="19" fillId="0" borderId="28" xfId="12" applyNumberFormat="1" applyFont="1" applyBorder="1" applyAlignment="1">
      <alignment horizontal="right" wrapText="1"/>
    </xf>
    <xf numFmtId="3" fontId="20" fillId="0" borderId="25" xfId="12" applyNumberFormat="1" applyFont="1" applyBorder="1" applyAlignment="1" applyProtection="1">
      <alignment horizontal="right" wrapText="1"/>
      <protection locked="0"/>
    </xf>
    <xf numFmtId="3" fontId="20" fillId="0" borderId="26" xfId="12" applyNumberFormat="1" applyFont="1" applyBorder="1" applyAlignment="1" applyProtection="1">
      <alignment horizontal="right" wrapText="1"/>
      <protection locked="0"/>
    </xf>
    <xf numFmtId="3" fontId="20" fillId="0" borderId="27" xfId="12" applyNumberFormat="1" applyFont="1" applyBorder="1" applyAlignment="1" applyProtection="1">
      <alignment horizontal="right" wrapText="1"/>
      <protection locked="0"/>
    </xf>
    <xf numFmtId="3" fontId="20" fillId="0" borderId="29" xfId="12" applyNumberFormat="1" applyFont="1" applyBorder="1" applyAlignment="1" applyProtection="1">
      <alignment horizontal="right" wrapText="1"/>
      <protection locked="0"/>
    </xf>
    <xf numFmtId="3" fontId="20" fillId="0" borderId="28" xfId="12" applyNumberFormat="1" applyFont="1" applyBorder="1" applyAlignment="1" applyProtection="1">
      <alignment horizontal="right" wrapText="1"/>
      <protection locked="0"/>
    </xf>
    <xf numFmtId="3" fontId="16" fillId="0" borderId="25" xfId="12" applyNumberFormat="1" applyFont="1" applyBorder="1" applyAlignment="1" applyProtection="1">
      <alignment horizontal="right"/>
      <protection locked="0"/>
    </xf>
    <xf numFmtId="3" fontId="16" fillId="0" borderId="26" xfId="12" applyNumberFormat="1" applyFont="1" applyBorder="1" applyAlignment="1" applyProtection="1">
      <alignment horizontal="right"/>
      <protection locked="0"/>
    </xf>
    <xf numFmtId="3" fontId="16" fillId="0" borderId="27" xfId="12" applyNumberFormat="1" applyFont="1" applyBorder="1" applyAlignment="1" applyProtection="1">
      <alignment horizontal="right"/>
      <protection locked="0"/>
    </xf>
    <xf numFmtId="3" fontId="16" fillId="0" borderId="29" xfId="12" applyNumberFormat="1" applyFont="1" applyBorder="1" applyAlignment="1" applyProtection="1">
      <alignment horizontal="right"/>
      <protection locked="0"/>
    </xf>
    <xf numFmtId="3" fontId="16" fillId="0" borderId="28" xfId="12" applyNumberFormat="1" applyFont="1" applyBorder="1" applyAlignment="1" applyProtection="1">
      <alignment horizontal="right"/>
      <protection locked="0"/>
    </xf>
    <xf numFmtId="3" fontId="16" fillId="0" borderId="30" xfId="12" applyNumberFormat="1" applyFont="1" applyBorder="1" applyAlignment="1" applyProtection="1">
      <alignment horizontal="right"/>
      <protection locked="0"/>
    </xf>
    <xf numFmtId="3" fontId="16" fillId="0" borderId="31" xfId="12" applyNumberFormat="1" applyFont="1" applyBorder="1" applyAlignment="1" applyProtection="1">
      <alignment horizontal="right"/>
      <protection locked="0"/>
    </xf>
    <xf numFmtId="3" fontId="16" fillId="0" borderId="32" xfId="12" applyNumberFormat="1" applyFont="1" applyBorder="1" applyAlignment="1" applyProtection="1">
      <alignment horizontal="right"/>
      <protection locked="0"/>
    </xf>
    <xf numFmtId="3" fontId="16" fillId="0" borderId="33" xfId="12" applyNumberFormat="1" applyFont="1" applyBorder="1" applyAlignment="1" applyProtection="1">
      <alignment horizontal="right"/>
      <protection locked="0"/>
    </xf>
    <xf numFmtId="3" fontId="16" fillId="0" borderId="34" xfId="12" applyNumberFormat="1" applyFont="1" applyBorder="1" applyAlignment="1" applyProtection="1">
      <alignment horizontal="right"/>
      <protection locked="0"/>
    </xf>
    <xf numFmtId="3" fontId="20" fillId="0" borderId="35" xfId="12" applyNumberFormat="1" applyFont="1" applyBorder="1" applyAlignment="1" applyProtection="1">
      <alignment horizontal="right" wrapText="1"/>
      <protection locked="0"/>
    </xf>
    <xf numFmtId="3" fontId="20" fillId="0" borderId="36" xfId="12" applyNumberFormat="1" applyFont="1" applyBorder="1" applyAlignment="1" applyProtection="1">
      <alignment horizontal="right" wrapText="1"/>
      <protection locked="0"/>
    </xf>
    <xf numFmtId="3" fontId="16" fillId="0" borderId="37" xfId="12" applyNumberFormat="1" applyFont="1" applyBorder="1" applyAlignment="1" applyProtection="1">
      <alignment horizontal="right"/>
      <protection locked="0"/>
    </xf>
    <xf numFmtId="3" fontId="16" fillId="0" borderId="38" xfId="12" applyNumberFormat="1" applyFont="1" applyBorder="1" applyAlignment="1" applyProtection="1">
      <alignment horizontal="right"/>
      <protection locked="0"/>
    </xf>
    <xf numFmtId="3" fontId="19" fillId="0" borderId="39" xfId="12" applyNumberFormat="1" applyFont="1" applyBorder="1" applyAlignment="1">
      <alignment horizontal="right"/>
    </xf>
    <xf numFmtId="3" fontId="19" fillId="0" borderId="40" xfId="12" applyNumberFormat="1" applyFont="1" applyBorder="1" applyAlignment="1">
      <alignment horizontal="right"/>
    </xf>
    <xf numFmtId="3" fontId="19" fillId="0" borderId="41" xfId="12" applyNumberFormat="1" applyFont="1" applyBorder="1" applyAlignment="1">
      <alignment horizontal="right"/>
    </xf>
    <xf numFmtId="3" fontId="18" fillId="0" borderId="2" xfId="12" applyNumberFormat="1" applyFont="1" applyBorder="1" applyProtection="1">
      <protection locked="0"/>
    </xf>
    <xf numFmtId="3" fontId="18" fillId="0" borderId="40" xfId="12" applyNumberFormat="1" applyFont="1" applyBorder="1" applyAlignment="1">
      <alignment horizontal="right"/>
    </xf>
    <xf numFmtId="3" fontId="18" fillId="0" borderId="4" xfId="12" applyNumberFormat="1" applyFont="1" applyBorder="1" applyProtection="1">
      <protection locked="0"/>
    </xf>
    <xf numFmtId="3" fontId="16" fillId="0" borderId="42" xfId="12" applyNumberFormat="1" applyFont="1" applyBorder="1" applyAlignment="1" applyProtection="1">
      <alignment horizontal="right"/>
      <protection locked="0"/>
    </xf>
    <xf numFmtId="3" fontId="16" fillId="0" borderId="43" xfId="12" applyNumberFormat="1" applyFont="1" applyBorder="1" applyAlignment="1" applyProtection="1">
      <alignment horizontal="right"/>
      <protection locked="0"/>
    </xf>
    <xf numFmtId="3" fontId="16" fillId="0" borderId="44" xfId="12" applyNumberFormat="1" applyFont="1" applyBorder="1" applyAlignment="1" applyProtection="1">
      <alignment horizontal="right"/>
      <protection locked="0"/>
    </xf>
    <xf numFmtId="3" fontId="16" fillId="0" borderId="45" xfId="12" applyNumberFormat="1" applyFont="1" applyBorder="1" applyAlignment="1" applyProtection="1">
      <alignment horizontal="right"/>
      <protection locked="0"/>
    </xf>
    <xf numFmtId="3" fontId="16" fillId="0" borderId="46" xfId="12" applyNumberFormat="1" applyFont="1" applyBorder="1" applyAlignment="1" applyProtection="1">
      <alignment horizontal="right"/>
      <protection locked="0"/>
    </xf>
    <xf numFmtId="3" fontId="16" fillId="0" borderId="47" xfId="12" applyNumberFormat="1" applyFont="1" applyBorder="1" applyAlignment="1" applyProtection="1">
      <alignment horizontal="right"/>
      <protection locked="0"/>
    </xf>
    <xf numFmtId="3" fontId="16" fillId="0" borderId="45" xfId="12" applyNumberFormat="1" applyFont="1" applyBorder="1" applyProtection="1">
      <protection locked="0"/>
    </xf>
    <xf numFmtId="3" fontId="16" fillId="0" borderId="46" xfId="12" applyNumberFormat="1" applyFont="1" applyBorder="1" applyProtection="1">
      <protection locked="0"/>
    </xf>
    <xf numFmtId="3" fontId="16" fillId="0" borderId="47" xfId="12" applyNumberFormat="1" applyFont="1" applyBorder="1" applyProtection="1">
      <protection locked="0"/>
    </xf>
    <xf numFmtId="3" fontId="19" fillId="0" borderId="48" xfId="12" applyNumberFormat="1" applyFont="1" applyBorder="1" applyAlignment="1">
      <alignment horizontal="right" wrapText="1"/>
    </xf>
    <xf numFmtId="3" fontId="19" fillId="0" borderId="49" xfId="12" applyNumberFormat="1" applyFont="1" applyBorder="1" applyAlignment="1">
      <alignment horizontal="right" wrapText="1"/>
    </xf>
    <xf numFmtId="3" fontId="19" fillId="0" borderId="50" xfId="12" applyNumberFormat="1" applyFont="1" applyBorder="1" applyAlignment="1">
      <alignment horizontal="right" wrapText="1"/>
    </xf>
    <xf numFmtId="3" fontId="16" fillId="0" borderId="48" xfId="12" applyNumberFormat="1" applyFont="1" applyBorder="1" applyAlignment="1" applyProtection="1">
      <alignment horizontal="right" wrapText="1"/>
      <protection locked="0"/>
    </xf>
    <xf numFmtId="3" fontId="16" fillId="0" borderId="49" xfId="12" applyNumberFormat="1" applyFont="1" applyBorder="1" applyAlignment="1" applyProtection="1">
      <alignment horizontal="right" wrapText="1"/>
      <protection locked="0"/>
    </xf>
    <xf numFmtId="3" fontId="6" fillId="0" borderId="45" xfId="12" applyNumberFormat="1" applyFont="1" applyBorder="1" applyProtection="1">
      <protection locked="0"/>
    </xf>
    <xf numFmtId="3" fontId="6" fillId="0" borderId="46" xfId="12" applyNumberFormat="1" applyFont="1" applyBorder="1" applyProtection="1">
      <protection locked="0"/>
    </xf>
    <xf numFmtId="3" fontId="6" fillId="0" borderId="47" xfId="12" applyNumberFormat="1" applyFont="1" applyBorder="1" applyProtection="1">
      <protection locked="0"/>
    </xf>
    <xf numFmtId="3" fontId="16" fillId="0" borderId="51" xfId="12" applyNumberFormat="1" applyFont="1" applyBorder="1" applyAlignment="1" applyProtection="1">
      <alignment horizontal="right"/>
      <protection locked="0"/>
    </xf>
    <xf numFmtId="3" fontId="16" fillId="0" borderId="52" xfId="12" applyNumberFormat="1" applyFont="1" applyBorder="1" applyAlignment="1" applyProtection="1">
      <alignment horizontal="right"/>
      <protection locked="0"/>
    </xf>
    <xf numFmtId="3" fontId="16" fillId="0" borderId="53" xfId="12" applyNumberFormat="1" applyFont="1" applyBorder="1" applyAlignment="1" applyProtection="1">
      <alignment horizontal="right"/>
      <protection locked="0"/>
    </xf>
    <xf numFmtId="3" fontId="19" fillId="0" borderId="52" xfId="12" applyNumberFormat="1" applyFont="1" applyBorder="1" applyAlignment="1">
      <alignment horizontal="right"/>
    </xf>
    <xf numFmtId="3" fontId="19" fillId="0" borderId="53" xfId="12" applyNumberFormat="1" applyFont="1" applyBorder="1" applyAlignment="1">
      <alignment horizontal="right"/>
    </xf>
    <xf numFmtId="3" fontId="19" fillId="0" borderId="51" xfId="12" applyNumberFormat="1" applyFont="1" applyBorder="1" applyAlignment="1">
      <alignment horizontal="right"/>
    </xf>
    <xf numFmtId="3" fontId="19" fillId="0" borderId="51" xfId="12" applyNumberFormat="1" applyFont="1" applyBorder="1" applyAlignment="1" applyProtection="1">
      <alignment horizontal="right"/>
      <protection locked="0"/>
    </xf>
    <xf numFmtId="3" fontId="19" fillId="0" borderId="52" xfId="12" applyNumberFormat="1" applyFont="1" applyBorder="1" applyAlignment="1" applyProtection="1">
      <alignment horizontal="right"/>
      <protection locked="0"/>
    </xf>
    <xf numFmtId="3" fontId="19" fillId="0" borderId="53" xfId="12" applyNumberFormat="1" applyFont="1" applyBorder="1" applyAlignment="1" applyProtection="1">
      <alignment horizontal="right"/>
      <protection locked="0"/>
    </xf>
    <xf numFmtId="3" fontId="21" fillId="0" borderId="54" xfId="12" applyNumberFormat="1" applyFont="1" applyBorder="1" applyAlignment="1">
      <alignment horizontal="right"/>
    </xf>
    <xf numFmtId="3" fontId="21" fillId="0" borderId="55" xfId="12" applyNumberFormat="1" applyFont="1" applyBorder="1" applyAlignment="1">
      <alignment horizontal="right"/>
    </xf>
    <xf numFmtId="3" fontId="21" fillId="0" borderId="56" xfId="12" applyNumberFormat="1" applyFont="1" applyBorder="1" applyAlignment="1">
      <alignment horizontal="right"/>
    </xf>
    <xf numFmtId="3" fontId="11" fillId="0" borderId="57" xfId="12" applyNumberFormat="1" applyFont="1" applyBorder="1" applyProtection="1">
      <protection locked="0"/>
    </xf>
    <xf numFmtId="3" fontId="11" fillId="0" borderId="58" xfId="12" applyNumberFormat="1" applyFont="1" applyBorder="1" applyProtection="1">
      <protection locked="0"/>
    </xf>
    <xf numFmtId="3" fontId="11" fillId="0" borderId="59" xfId="12" applyNumberFormat="1" applyFont="1" applyBorder="1" applyProtection="1">
      <protection locked="0"/>
    </xf>
    <xf numFmtId="3" fontId="19" fillId="0" borderId="13" xfId="12" applyNumberFormat="1" applyFont="1" applyBorder="1" applyAlignment="1">
      <alignment horizontal="right"/>
    </xf>
    <xf numFmtId="3" fontId="19" fillId="0" borderId="60" xfId="12" applyNumberFormat="1" applyFont="1" applyBorder="1" applyAlignment="1">
      <alignment horizontal="right"/>
    </xf>
    <xf numFmtId="3" fontId="19" fillId="0" borderId="61" xfId="12" applyNumberFormat="1" applyFont="1" applyBorder="1" applyAlignment="1">
      <alignment horizontal="right"/>
    </xf>
    <xf numFmtId="3" fontId="12" fillId="0" borderId="4" xfId="12" applyNumberFormat="1" applyFont="1" applyBorder="1" applyAlignment="1">
      <alignment horizontal="right" vertical="center" wrapText="1"/>
    </xf>
    <xf numFmtId="3" fontId="19" fillId="0" borderId="4" xfId="12" applyNumberFormat="1" applyFont="1" applyBorder="1" applyAlignment="1">
      <alignment horizontal="right"/>
    </xf>
    <xf numFmtId="3" fontId="12" fillId="0" borderId="2" xfId="12" applyNumberFormat="1" applyFont="1" applyBorder="1" applyAlignment="1">
      <alignment horizontal="right" vertical="center" wrapText="1"/>
    </xf>
    <xf numFmtId="0" fontId="10" fillId="0" borderId="3" xfId="12" applyFont="1" applyBorder="1" applyAlignment="1">
      <alignment horizontal="right" vertical="center" wrapText="1"/>
    </xf>
    <xf numFmtId="0" fontId="10" fillId="0" borderId="12" xfId="12" applyFont="1" applyBorder="1" applyAlignment="1">
      <alignment horizontal="right" vertical="center" wrapText="1"/>
    </xf>
    <xf numFmtId="0" fontId="9" fillId="0" borderId="62" xfId="12" applyFont="1" applyBorder="1" applyAlignment="1">
      <alignment horizontal="left" vertical="center" wrapText="1"/>
    </xf>
    <xf numFmtId="0" fontId="9" fillId="0" borderId="63" xfId="12" applyFont="1" applyBorder="1" applyAlignment="1">
      <alignment horizontal="left" vertical="center" wrapText="1"/>
    </xf>
    <xf numFmtId="0" fontId="10" fillId="0" borderId="64" xfId="12" applyFont="1" applyBorder="1" applyAlignment="1">
      <alignment horizontal="right" vertical="center" wrapText="1"/>
    </xf>
    <xf numFmtId="0" fontId="10" fillId="0" borderId="64" xfId="12" applyFont="1" applyBorder="1" applyAlignment="1">
      <alignment horizontal="right" vertical="center"/>
    </xf>
    <xf numFmtId="0" fontId="10" fillId="0" borderId="11" xfId="12" applyFont="1" applyBorder="1" applyAlignment="1">
      <alignment horizontal="right" vertical="center"/>
    </xf>
    <xf numFmtId="0" fontId="28" fillId="0" borderId="0" xfId="12" applyFont="1" applyAlignment="1">
      <alignment horizontal="left" vertical="center"/>
    </xf>
    <xf numFmtId="0" fontId="11" fillId="0" borderId="13" xfId="11" applyFont="1" applyBorder="1" applyAlignment="1">
      <alignment horizontal="left" vertical="center"/>
    </xf>
    <xf numFmtId="0" fontId="11" fillId="0" borderId="14" xfId="11" applyFont="1" applyBorder="1" applyAlignment="1">
      <alignment horizontal="left" vertical="center"/>
    </xf>
    <xf numFmtId="0" fontId="11" fillId="0" borderId="15" xfId="11" applyFont="1" applyBorder="1" applyAlignment="1">
      <alignment horizontal="left" vertical="center"/>
    </xf>
    <xf numFmtId="0" fontId="8" fillId="0" borderId="65" xfId="11" applyFont="1" applyBorder="1" applyAlignment="1">
      <alignment horizontal="left" vertical="center" wrapText="1"/>
    </xf>
    <xf numFmtId="0" fontId="8" fillId="0" borderId="16" xfId="11" applyFont="1" applyBorder="1" applyAlignment="1">
      <alignment horizontal="left" vertical="center" wrapText="1"/>
    </xf>
    <xf numFmtId="0" fontId="18" fillId="0" borderId="15" xfId="11" applyFont="1" applyBorder="1" applyAlignment="1">
      <alignment horizontal="left" vertical="center"/>
    </xf>
    <xf numFmtId="0" fontId="18" fillId="0" borderId="14" xfId="11" applyFont="1" applyBorder="1" applyAlignment="1">
      <alignment horizontal="left" vertical="center" wrapText="1"/>
    </xf>
    <xf numFmtId="0" fontId="18" fillId="0" borderId="14" xfId="11" applyFont="1" applyBorder="1" applyAlignment="1">
      <alignment horizontal="left" vertical="center"/>
    </xf>
    <xf numFmtId="0" fontId="11" fillId="0" borderId="14" xfId="11" applyFont="1" applyBorder="1" applyAlignment="1">
      <alignment horizontal="left" vertical="center" wrapText="1"/>
    </xf>
    <xf numFmtId="3" fontId="19" fillId="0" borderId="66" xfId="12" applyNumberFormat="1" applyFont="1" applyBorder="1" applyAlignment="1">
      <alignment horizontal="right" wrapText="1"/>
    </xf>
    <xf numFmtId="3" fontId="19" fillId="0" borderId="67" xfId="12" applyNumberFormat="1" applyFont="1" applyBorder="1" applyAlignment="1">
      <alignment horizontal="right" wrapText="1"/>
    </xf>
    <xf numFmtId="3" fontId="19" fillId="0" borderId="68" xfId="12" applyNumberFormat="1" applyFont="1" applyBorder="1" applyAlignment="1">
      <alignment horizontal="right" wrapText="1"/>
    </xf>
    <xf numFmtId="0" fontId="18" fillId="0" borderId="17" xfId="11" applyFont="1" applyBorder="1" applyAlignment="1">
      <alignment horizontal="left" vertical="center"/>
    </xf>
    <xf numFmtId="3" fontId="16" fillId="0" borderId="22" xfId="12" applyNumberFormat="1" applyFont="1" applyBorder="1" applyAlignment="1" applyProtection="1">
      <alignment horizontal="right"/>
      <protection locked="0"/>
    </xf>
    <xf numFmtId="3" fontId="16" fillId="0" borderId="23" xfId="12" applyNumberFormat="1" applyFont="1" applyBorder="1" applyAlignment="1" applyProtection="1">
      <alignment horizontal="right"/>
      <protection locked="0"/>
    </xf>
    <xf numFmtId="3" fontId="16" fillId="0" borderId="24" xfId="12" applyNumberFormat="1" applyFont="1" applyBorder="1" applyAlignment="1" applyProtection="1">
      <alignment horizontal="right"/>
      <protection locked="0"/>
    </xf>
    <xf numFmtId="0" fontId="8" fillId="0" borderId="14" xfId="11" applyFont="1" applyBorder="1" applyAlignment="1">
      <alignment horizontal="left" vertical="center" wrapText="1"/>
    </xf>
    <xf numFmtId="3" fontId="16" fillId="0" borderId="25" xfId="12" applyNumberFormat="1" applyFont="1" applyBorder="1" applyProtection="1">
      <protection locked="0"/>
    </xf>
    <xf numFmtId="3" fontId="16" fillId="0" borderId="27" xfId="12" applyNumberFormat="1" applyFont="1" applyBorder="1" applyProtection="1">
      <protection locked="0"/>
    </xf>
    <xf numFmtId="3" fontId="16" fillId="0" borderId="28" xfId="12" applyNumberFormat="1" applyFont="1" applyBorder="1" applyProtection="1">
      <protection locked="0"/>
    </xf>
    <xf numFmtId="3" fontId="27" fillId="0" borderId="28" xfId="12" applyNumberFormat="1" applyFont="1" applyBorder="1" applyAlignment="1" applyProtection="1">
      <alignment horizontal="right"/>
      <protection locked="0"/>
    </xf>
    <xf numFmtId="3" fontId="6" fillId="0" borderId="25" xfId="12" applyNumberFormat="1" applyFont="1" applyBorder="1" applyProtection="1">
      <protection locked="0"/>
    </xf>
    <xf numFmtId="3" fontId="6" fillId="0" borderId="27" xfId="12" applyNumberFormat="1" applyFont="1" applyBorder="1" applyProtection="1">
      <protection locked="0"/>
    </xf>
    <xf numFmtId="3" fontId="6" fillId="0" borderId="28" xfId="12" applyNumberFormat="1" applyFont="1" applyBorder="1" applyProtection="1">
      <protection locked="0"/>
    </xf>
    <xf numFmtId="3" fontId="19" fillId="0" borderId="27" xfId="12" applyNumberFormat="1" applyFont="1" applyBorder="1" applyAlignment="1">
      <alignment horizontal="right"/>
    </xf>
    <xf numFmtId="3" fontId="19" fillId="0" borderId="28" xfId="12" applyNumberFormat="1" applyFont="1" applyBorder="1" applyAlignment="1">
      <alignment horizontal="right"/>
    </xf>
    <xf numFmtId="3" fontId="19" fillId="0" borderId="25" xfId="12" applyNumberFormat="1" applyFont="1" applyBorder="1" applyAlignment="1">
      <alignment horizontal="right"/>
    </xf>
    <xf numFmtId="0" fontId="11" fillId="0" borderId="14" xfId="11" applyFont="1" applyBorder="1" applyAlignment="1">
      <alignment horizontal="left" vertical="top" wrapText="1"/>
    </xf>
    <xf numFmtId="0" fontId="8" fillId="0" borderId="65" xfId="11" applyFont="1" applyBorder="1" applyAlignment="1">
      <alignment horizontal="left" vertical="top" wrapText="1"/>
    </xf>
    <xf numFmtId="0" fontId="8" fillId="0" borderId="14" xfId="11" applyFont="1" applyBorder="1" applyAlignment="1">
      <alignment horizontal="left" vertical="top" wrapText="1"/>
    </xf>
    <xf numFmtId="0" fontId="18" fillId="0" borderId="14" xfId="11" applyFont="1" applyBorder="1" applyAlignment="1">
      <alignment horizontal="left" vertical="top" wrapText="1"/>
    </xf>
    <xf numFmtId="3" fontId="19" fillId="0" borderId="25" xfId="12" applyNumberFormat="1" applyFont="1" applyBorder="1" applyAlignment="1" applyProtection="1">
      <alignment horizontal="right"/>
      <protection locked="0"/>
    </xf>
    <xf numFmtId="3" fontId="19" fillId="0" borderId="27" xfId="12" applyNumberFormat="1" applyFont="1" applyBorder="1" applyAlignment="1" applyProtection="1">
      <alignment horizontal="right"/>
      <protection locked="0"/>
    </xf>
    <xf numFmtId="3" fontId="19" fillId="0" borderId="28" xfId="12" applyNumberFormat="1" applyFont="1" applyBorder="1" applyAlignment="1" applyProtection="1">
      <alignment horizontal="right"/>
      <protection locked="0"/>
    </xf>
    <xf numFmtId="3" fontId="21" fillId="0" borderId="25" xfId="12" applyNumberFormat="1" applyFont="1" applyBorder="1" applyAlignment="1">
      <alignment horizontal="right"/>
    </xf>
    <xf numFmtId="3" fontId="21" fillId="0" borderId="27" xfId="12" applyNumberFormat="1" applyFont="1" applyBorder="1" applyAlignment="1">
      <alignment horizontal="right"/>
    </xf>
    <xf numFmtId="3" fontId="21" fillId="0" borderId="28" xfId="12" applyNumberFormat="1" applyFont="1" applyBorder="1" applyAlignment="1">
      <alignment horizontal="right"/>
    </xf>
    <xf numFmtId="0" fontId="11" fillId="0" borderId="17" xfId="11" applyFont="1" applyBorder="1" applyAlignment="1">
      <alignment horizontal="left" vertical="center"/>
    </xf>
    <xf numFmtId="3" fontId="11" fillId="0" borderId="5" xfId="12" applyNumberFormat="1" applyFont="1" applyBorder="1" applyProtection="1">
      <protection locked="0"/>
    </xf>
    <xf numFmtId="3" fontId="11" fillId="0" borderId="6" xfId="12" applyNumberFormat="1" applyFont="1" applyBorder="1" applyProtection="1">
      <protection locked="0"/>
    </xf>
    <xf numFmtId="3" fontId="11" fillId="0" borderId="8" xfId="12" applyNumberFormat="1" applyFont="1" applyBorder="1" applyProtection="1">
      <protection locked="0"/>
    </xf>
    <xf numFmtId="0" fontId="11" fillId="0" borderId="65" xfId="11" applyFont="1" applyBorder="1" applyAlignment="1">
      <alignment horizontal="left" vertical="center"/>
    </xf>
    <xf numFmtId="0" fontId="8" fillId="0" borderId="82" xfId="11" applyFont="1" applyBorder="1" applyAlignment="1">
      <alignment horizontal="left" vertical="center" wrapText="1"/>
    </xf>
    <xf numFmtId="0" fontId="8" fillId="0" borderId="32" xfId="11" applyFont="1" applyBorder="1" applyAlignment="1">
      <alignment horizontal="left" vertical="center" wrapText="1"/>
    </xf>
    <xf numFmtId="0" fontId="8" fillId="0" borderId="27" xfId="11" applyFont="1" applyBorder="1" applyAlignment="1">
      <alignment horizontal="left" vertical="center" wrapText="1"/>
    </xf>
    <xf numFmtId="0" fontId="8" fillId="0" borderId="23" xfId="11" applyFont="1" applyBorder="1" applyAlignment="1">
      <alignment horizontal="left" vertical="center" wrapText="1"/>
    </xf>
    <xf numFmtId="0" fontId="8" fillId="0" borderId="83" xfId="11" applyFont="1" applyBorder="1" applyAlignment="1">
      <alignment horizontal="left" vertical="center" wrapText="1"/>
    </xf>
    <xf numFmtId="0" fontId="8" fillId="0" borderId="34" xfId="11" applyFont="1" applyBorder="1" applyAlignment="1">
      <alignment horizontal="left" vertical="center" wrapText="1"/>
    </xf>
    <xf numFmtId="0" fontId="8" fillId="0" borderId="28" xfId="11" applyFont="1" applyBorder="1" applyAlignment="1">
      <alignment horizontal="left" vertical="center" wrapText="1"/>
    </xf>
    <xf numFmtId="0" fontId="8" fillId="0" borderId="24" xfId="11" applyFont="1" applyBorder="1" applyAlignment="1">
      <alignment horizontal="left" vertical="center" wrapText="1"/>
    </xf>
    <xf numFmtId="3" fontId="16" fillId="0" borderId="84" xfId="12" applyNumberFormat="1" applyFont="1" applyBorder="1" applyAlignment="1">
      <alignment horizontal="right" wrapText="1"/>
    </xf>
    <xf numFmtId="3" fontId="16" fillId="0" borderId="82" xfId="12" applyNumberFormat="1" applyFont="1" applyBorder="1" applyAlignment="1">
      <alignment horizontal="right" wrapText="1"/>
    </xf>
    <xf numFmtId="3" fontId="20" fillId="0" borderId="82" xfId="12" applyNumberFormat="1" applyFont="1" applyBorder="1" applyAlignment="1">
      <alignment horizontal="right" wrapText="1"/>
    </xf>
    <xf numFmtId="3" fontId="20" fillId="0" borderId="83" xfId="12" applyNumberFormat="1" applyFont="1" applyBorder="1" applyAlignment="1">
      <alignment horizontal="right" wrapText="1"/>
    </xf>
    <xf numFmtId="0" fontId="8" fillId="0" borderId="85" xfId="11" applyFont="1" applyBorder="1" applyAlignment="1">
      <alignment horizontal="left" vertical="center" wrapText="1"/>
    </xf>
    <xf numFmtId="0" fontId="8" fillId="0" borderId="87" xfId="11" applyFont="1" applyBorder="1" applyAlignment="1">
      <alignment horizontal="left" vertical="center" wrapText="1"/>
    </xf>
    <xf numFmtId="0" fontId="8" fillId="0" borderId="86" xfId="11" applyFont="1" applyBorder="1" applyAlignment="1">
      <alignment horizontal="left" vertical="center" wrapText="1"/>
    </xf>
    <xf numFmtId="0" fontId="8" fillId="0" borderId="88" xfId="11" applyFont="1" applyBorder="1" applyAlignment="1">
      <alignment horizontal="left" vertical="center" wrapText="1"/>
    </xf>
    <xf numFmtId="3" fontId="16" fillId="0" borderId="89" xfId="12" applyNumberFormat="1" applyFont="1" applyBorder="1" applyAlignment="1">
      <alignment horizontal="right" wrapText="1"/>
    </xf>
    <xf numFmtId="3" fontId="20" fillId="0" borderId="87" xfId="12" applyNumberFormat="1" applyFont="1" applyBorder="1" applyAlignment="1">
      <alignment horizontal="right" wrapText="1"/>
    </xf>
    <xf numFmtId="3" fontId="16" fillId="0" borderId="87" xfId="12" applyNumberFormat="1" applyFont="1" applyBorder="1" applyAlignment="1">
      <alignment horizontal="right" wrapText="1"/>
    </xf>
    <xf numFmtId="3" fontId="20" fillId="0" borderId="88" xfId="12" applyNumberFormat="1" applyFont="1" applyBorder="1" applyAlignment="1">
      <alignment horizontal="right" wrapText="1"/>
    </xf>
    <xf numFmtId="0" fontId="8" fillId="0" borderId="90" xfId="11" applyFont="1" applyBorder="1" applyAlignment="1">
      <alignment horizontal="left" vertical="center" wrapText="1"/>
    </xf>
    <xf numFmtId="0" fontId="8" fillId="0" borderId="91" xfId="11" applyFont="1" applyBorder="1" applyAlignment="1">
      <alignment horizontal="left" vertical="center" wrapText="1"/>
    </xf>
    <xf numFmtId="3" fontId="16" fillId="0" borderId="92" xfId="12" applyNumberFormat="1" applyFont="1" applyBorder="1" applyAlignment="1">
      <alignment horizontal="right" wrapText="1"/>
    </xf>
    <xf numFmtId="3" fontId="20" fillId="0" borderId="90" xfId="12" applyNumberFormat="1" applyFont="1" applyBorder="1" applyAlignment="1">
      <alignment horizontal="right" wrapText="1"/>
    </xf>
    <xf numFmtId="3" fontId="16" fillId="0" borderId="90" xfId="12" applyNumberFormat="1" applyFont="1" applyBorder="1" applyAlignment="1">
      <alignment horizontal="right" wrapText="1"/>
    </xf>
    <xf numFmtId="3" fontId="20" fillId="0" borderId="91" xfId="12" applyNumberFormat="1" applyFont="1" applyBorder="1" applyAlignment="1">
      <alignment horizontal="right" wrapText="1"/>
    </xf>
    <xf numFmtId="3" fontId="20" fillId="0" borderId="82" xfId="12" applyNumberFormat="1" applyFont="1" applyBorder="1" applyAlignment="1" applyProtection="1">
      <alignment horizontal="right" wrapText="1"/>
      <protection locked="0"/>
    </xf>
    <xf numFmtId="3" fontId="20" fillId="0" borderId="83" xfId="12" applyNumberFormat="1" applyFont="1" applyBorder="1" applyAlignment="1" applyProtection="1">
      <alignment horizontal="right" wrapText="1"/>
      <protection locked="0"/>
    </xf>
    <xf numFmtId="3" fontId="20" fillId="0" borderId="84" xfId="12" applyNumberFormat="1" applyFont="1" applyBorder="1" applyAlignment="1" applyProtection="1">
      <alignment horizontal="right" wrapText="1"/>
      <protection locked="0"/>
    </xf>
    <xf numFmtId="3" fontId="20" fillId="0" borderId="89" xfId="12" applyNumberFormat="1" applyFont="1" applyBorder="1" applyAlignment="1" applyProtection="1">
      <alignment horizontal="right" wrapText="1"/>
      <protection locked="0"/>
    </xf>
    <xf numFmtId="3" fontId="20" fillId="0" borderId="87" xfId="12" applyNumberFormat="1" applyFont="1" applyBorder="1" applyAlignment="1" applyProtection="1">
      <alignment horizontal="right" wrapText="1"/>
      <protection locked="0"/>
    </xf>
    <xf numFmtId="3" fontId="20" fillId="0" borderId="88" xfId="12" applyNumberFormat="1" applyFont="1" applyBorder="1" applyAlignment="1" applyProtection="1">
      <alignment horizontal="right" wrapText="1"/>
      <protection locked="0"/>
    </xf>
    <xf numFmtId="3" fontId="20" fillId="0" borderId="92" xfId="12" applyNumberFormat="1" applyFont="1" applyBorder="1" applyAlignment="1" applyProtection="1">
      <alignment horizontal="right" wrapText="1"/>
      <protection locked="0"/>
    </xf>
    <xf numFmtId="3" fontId="20" fillId="0" borderId="90" xfId="12" applyNumberFormat="1" applyFont="1" applyBorder="1" applyAlignment="1" applyProtection="1">
      <alignment horizontal="right" wrapText="1"/>
      <protection locked="0"/>
    </xf>
    <xf numFmtId="3" fontId="20" fillId="0" borderId="91" xfId="12" applyNumberFormat="1" applyFont="1" applyBorder="1" applyAlignment="1" applyProtection="1">
      <alignment horizontal="right" wrapText="1"/>
      <protection locked="0"/>
    </xf>
    <xf numFmtId="0" fontId="11" fillId="0" borderId="65" xfId="11" applyFont="1" applyBorder="1" applyAlignment="1">
      <alignment horizontal="left" vertical="center" wrapText="1"/>
    </xf>
    <xf numFmtId="3" fontId="16" fillId="0" borderId="84" xfId="12" applyNumberFormat="1" applyFont="1" applyBorder="1" applyAlignment="1" applyProtection="1">
      <alignment horizontal="right"/>
      <protection locked="0"/>
    </xf>
    <xf numFmtId="3" fontId="16" fillId="0" borderId="89" xfId="12" applyNumberFormat="1" applyFont="1" applyBorder="1" applyAlignment="1" applyProtection="1">
      <alignment horizontal="right"/>
      <protection locked="0"/>
    </xf>
    <xf numFmtId="3" fontId="16" fillId="0" borderId="82" xfId="12" applyNumberFormat="1" applyFont="1" applyBorder="1" applyAlignment="1" applyProtection="1">
      <alignment horizontal="right"/>
      <protection locked="0"/>
    </xf>
    <xf numFmtId="3" fontId="16" fillId="0" borderId="87" xfId="12" applyNumberFormat="1" applyFont="1" applyBorder="1" applyAlignment="1" applyProtection="1">
      <alignment horizontal="right"/>
      <protection locked="0"/>
    </xf>
    <xf numFmtId="3" fontId="20" fillId="0" borderId="82" xfId="12" applyNumberFormat="1" applyFont="1" applyBorder="1" applyAlignment="1" applyProtection="1">
      <alignment horizontal="right"/>
      <protection locked="0"/>
    </xf>
    <xf numFmtId="3" fontId="20" fillId="0" borderId="83" xfId="12" applyNumberFormat="1" applyFont="1" applyBorder="1" applyAlignment="1" applyProtection="1">
      <alignment horizontal="right"/>
      <protection locked="0"/>
    </xf>
    <xf numFmtId="3" fontId="20" fillId="0" borderId="87" xfId="12" applyNumberFormat="1" applyFont="1" applyBorder="1" applyAlignment="1" applyProtection="1">
      <alignment horizontal="right"/>
      <protection locked="0"/>
    </xf>
    <xf numFmtId="3" fontId="20" fillId="0" borderId="88" xfId="12" applyNumberFormat="1" applyFont="1" applyBorder="1" applyAlignment="1" applyProtection="1">
      <alignment horizontal="right"/>
      <protection locked="0"/>
    </xf>
    <xf numFmtId="3" fontId="16" fillId="0" borderId="92" xfId="12" applyNumberFormat="1" applyFont="1" applyBorder="1" applyAlignment="1" applyProtection="1">
      <alignment horizontal="right"/>
      <protection locked="0"/>
    </xf>
    <xf numFmtId="3" fontId="20" fillId="0" borderId="90" xfId="12" applyNumberFormat="1" applyFont="1" applyBorder="1" applyAlignment="1" applyProtection="1">
      <alignment horizontal="right"/>
      <protection locked="0"/>
    </xf>
    <xf numFmtId="3" fontId="16" fillId="0" borderId="90" xfId="12" applyNumberFormat="1" applyFont="1" applyBorder="1" applyAlignment="1" applyProtection="1">
      <alignment horizontal="right"/>
      <protection locked="0"/>
    </xf>
    <xf numFmtId="3" fontId="20" fillId="0" borderId="91" xfId="12" applyNumberFormat="1" applyFont="1" applyBorder="1" applyAlignment="1" applyProtection="1">
      <alignment horizontal="right"/>
      <protection locked="0"/>
    </xf>
    <xf numFmtId="0" fontId="8" fillId="0" borderId="67" xfId="11" applyFont="1" applyBorder="1" applyAlignment="1">
      <alignment horizontal="left" vertical="center" wrapText="1"/>
    </xf>
    <xf numFmtId="0" fontId="8" fillId="0" borderId="68" xfId="11" applyFont="1" applyBorder="1" applyAlignment="1">
      <alignment horizontal="left" vertical="center" wrapText="1"/>
    </xf>
    <xf numFmtId="0" fontId="8" fillId="0" borderId="33" xfId="11" applyFont="1" applyBorder="1" applyAlignment="1">
      <alignment horizontal="left" vertical="center" wrapText="1"/>
    </xf>
    <xf numFmtId="0" fontId="8" fillId="0" borderId="93" xfId="11" applyFont="1" applyBorder="1" applyAlignment="1">
      <alignment horizontal="left" vertical="center" wrapText="1"/>
    </xf>
    <xf numFmtId="0" fontId="8" fillId="0" borderId="29" xfId="11" applyFont="1" applyBorder="1" applyAlignment="1">
      <alignment horizontal="left" vertical="center" wrapText="1"/>
    </xf>
    <xf numFmtId="3" fontId="16" fillId="0" borderId="84" xfId="12" applyNumberFormat="1" applyFont="1" applyBorder="1" applyProtection="1">
      <protection locked="0"/>
    </xf>
    <xf numFmtId="3" fontId="16" fillId="0" borderId="89" xfId="12" applyNumberFormat="1" applyFont="1" applyBorder="1" applyProtection="1">
      <protection locked="0"/>
    </xf>
    <xf numFmtId="3" fontId="16" fillId="0" borderId="82" xfId="12" applyNumberFormat="1" applyFont="1" applyBorder="1" applyProtection="1">
      <protection locked="0"/>
    </xf>
    <xf numFmtId="3" fontId="16" fillId="0" borderId="87" xfId="12" applyNumberFormat="1" applyFont="1" applyBorder="1" applyProtection="1">
      <protection locked="0"/>
    </xf>
    <xf numFmtId="3" fontId="20" fillId="0" borderId="82" xfId="12" applyNumberFormat="1" applyFont="1" applyBorder="1" applyProtection="1">
      <protection locked="0"/>
    </xf>
    <xf numFmtId="3" fontId="20" fillId="0" borderId="27" xfId="12" applyNumberFormat="1" applyFont="1" applyBorder="1" applyProtection="1">
      <protection locked="0"/>
    </xf>
    <xf numFmtId="3" fontId="20" fillId="0" borderId="83" xfId="12" applyNumberFormat="1" applyFont="1" applyBorder="1" applyProtection="1">
      <protection locked="0"/>
    </xf>
    <xf numFmtId="3" fontId="20" fillId="0" borderId="28" xfId="12" applyNumberFormat="1" applyFont="1" applyBorder="1" applyProtection="1">
      <protection locked="0"/>
    </xf>
    <xf numFmtId="3" fontId="20" fillId="0" borderId="87" xfId="12" applyNumberFormat="1" applyFont="1" applyBorder="1" applyProtection="1">
      <protection locked="0"/>
    </xf>
    <xf numFmtId="3" fontId="20" fillId="0" borderId="88" xfId="12" applyNumberFormat="1" applyFont="1" applyBorder="1" applyProtection="1">
      <protection locked="0"/>
    </xf>
    <xf numFmtId="3" fontId="16" fillId="0" borderId="92" xfId="12" applyNumberFormat="1" applyFont="1" applyBorder="1" applyProtection="1">
      <protection locked="0"/>
    </xf>
    <xf numFmtId="3" fontId="20" fillId="0" borderId="90" xfId="12" applyNumberFormat="1" applyFont="1" applyBorder="1" applyProtection="1">
      <protection locked="0"/>
    </xf>
    <xf numFmtId="3" fontId="16" fillId="0" borderId="90" xfId="12" applyNumberFormat="1" applyFont="1" applyBorder="1" applyProtection="1">
      <protection locked="0"/>
    </xf>
    <xf numFmtId="3" fontId="20" fillId="0" borderId="91" xfId="12" applyNumberFormat="1" applyFont="1" applyBorder="1" applyProtection="1">
      <protection locked="0"/>
    </xf>
    <xf numFmtId="0" fontId="8" fillId="0" borderId="76" xfId="11" applyFont="1" applyBorder="1" applyAlignment="1">
      <alignment horizontal="left" vertical="center" wrapText="1"/>
    </xf>
    <xf numFmtId="0" fontId="10" fillId="0" borderId="10" xfId="12" applyFont="1" applyBorder="1" applyAlignment="1">
      <alignment horizontal="center" vertical="center"/>
    </xf>
    <xf numFmtId="0" fontId="12" fillId="0" borderId="0" xfId="12" applyFont="1" applyAlignment="1">
      <alignment horizontal="center" vertical="center" wrapText="1"/>
    </xf>
    <xf numFmtId="0" fontId="12" fillId="0" borderId="74" xfId="12" applyFont="1" applyBorder="1" applyAlignment="1">
      <alignment horizontal="center" vertical="center" wrapText="1"/>
    </xf>
    <xf numFmtId="0" fontId="0" fillId="0" borderId="20" xfId="12" applyFont="1" applyBorder="1" applyAlignment="1">
      <alignment horizontal="center" vertical="center"/>
    </xf>
    <xf numFmtId="0" fontId="0" fillId="0" borderId="21" xfId="12" applyFont="1" applyBorder="1" applyAlignment="1">
      <alignment horizontal="center" vertical="center"/>
    </xf>
  </cellXfs>
  <cellStyles count="13">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Migliaia" xfId="7" xr:uid="{00000000-0005-0000-0000-000007000000}"/>
    <cellStyle name="Normal" xfId="12" xr:uid="{00000000-0005-0000-0000-000000000000}"/>
    <cellStyle name="Normale" xfId="0" builtinId="0"/>
    <cellStyle name="Normale 2" xfId="6" xr:uid="{00000000-0005-0000-0000-000006000000}"/>
    <cellStyle name="Normale 2 2" xfId="9" xr:uid="{00000000-0005-0000-0000-000009000000}"/>
    <cellStyle name="Normale 3" xfId="8" xr:uid="{00000000-0005-0000-0000-000008000000}"/>
    <cellStyle name="Normale 3 2" xfId="10" xr:uid="{00000000-0005-0000-0000-00000A000000}"/>
    <cellStyle name="Normale 3 2 2" xfId="11" xr:uid="{00000000-0005-0000-0000-00000B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0"/>
  <sheetViews>
    <sheetView showGridLines="0" tabSelected="1" topLeftCell="A67" zoomScale="85" zoomScaleNormal="85" workbookViewId="0"/>
  </sheetViews>
  <sheetFormatPr defaultColWidth="12.5703125" defaultRowHeight="15" customHeight="1" x14ac:dyDescent="0.25"/>
  <cols>
    <col min="1" max="1" width="15.7109375" style="34" customWidth="1"/>
    <col min="2" max="2" width="65.85546875" style="34" customWidth="1"/>
    <col min="3" max="3" width="20.85546875" style="35" customWidth="1"/>
    <col min="4" max="4" width="22" style="35" customWidth="1"/>
    <col min="5" max="5" width="20.140625" style="35" customWidth="1"/>
    <col min="6" max="6" width="21.85546875" style="35" customWidth="1"/>
    <col min="7" max="7" width="19.85546875" style="35" customWidth="1"/>
    <col min="8" max="8" width="23" style="35" customWidth="1"/>
    <col min="9" max="9" width="21.7109375" style="35" customWidth="1"/>
    <col min="10" max="10" width="23.5703125" style="35" customWidth="1"/>
    <col min="11" max="11" width="12.5703125" style="35" customWidth="1"/>
    <col min="12" max="16384" width="12.5703125" style="35"/>
  </cols>
  <sheetData>
    <row r="1" spans="1:10" ht="53.45" customHeight="1" x14ac:dyDescent="0.25">
      <c r="B1" s="23" t="s">
        <v>146</v>
      </c>
      <c r="C1" s="23"/>
      <c r="D1" s="23"/>
      <c r="E1" s="23"/>
      <c r="F1" s="23"/>
      <c r="G1" s="23"/>
      <c r="H1" s="23"/>
      <c r="I1" s="23"/>
      <c r="J1" s="23"/>
    </row>
    <row r="2" spans="1:10" ht="16.5" customHeight="1" x14ac:dyDescent="0.25">
      <c r="B2" s="23"/>
      <c r="C2" s="23"/>
      <c r="D2" s="23"/>
      <c r="E2" s="23"/>
      <c r="F2" s="23"/>
      <c r="G2" s="23"/>
      <c r="H2" s="23"/>
      <c r="I2" s="23"/>
      <c r="J2" s="23"/>
    </row>
    <row r="3" spans="1:10" s="51" customFormat="1" ht="39.950000000000003" customHeight="1" x14ac:dyDescent="0.2">
      <c r="A3" s="24" t="s">
        <v>145</v>
      </c>
      <c r="B3" s="24"/>
      <c r="C3" s="24"/>
      <c r="D3" s="24"/>
      <c r="E3" s="24"/>
      <c r="F3" s="24"/>
      <c r="G3" s="24"/>
      <c r="H3" s="24"/>
      <c r="I3" s="24"/>
      <c r="J3" s="24"/>
    </row>
    <row r="4" spans="1:10" s="51" customFormat="1" ht="30" customHeight="1" x14ac:dyDescent="0.2">
      <c r="A4" s="24" t="s">
        <v>150</v>
      </c>
      <c r="B4" s="24"/>
      <c r="C4" s="24"/>
      <c r="D4" s="24"/>
      <c r="E4" s="24"/>
      <c r="F4" s="24"/>
      <c r="G4" s="24"/>
      <c r="H4" s="24"/>
      <c r="I4" s="24"/>
      <c r="J4" s="24"/>
    </row>
    <row r="5" spans="1:10" s="51" customFormat="1" ht="15" customHeight="1" x14ac:dyDescent="0.2">
      <c r="A5" s="9" t="s">
        <v>164</v>
      </c>
      <c r="B5" s="9"/>
      <c r="C5" s="9"/>
      <c r="D5" s="9"/>
      <c r="E5" s="9"/>
      <c r="F5" s="9"/>
      <c r="G5" s="9"/>
      <c r="H5" s="9"/>
      <c r="I5" s="9"/>
      <c r="J5" s="9"/>
    </row>
    <row r="6" spans="1:10" s="51" customFormat="1" ht="15" customHeight="1" x14ac:dyDescent="0.2">
      <c r="A6" s="24" t="s">
        <v>165</v>
      </c>
      <c r="B6" s="24"/>
      <c r="C6" s="24"/>
      <c r="D6" s="24"/>
      <c r="E6" s="24"/>
      <c r="F6" s="24"/>
      <c r="G6" s="24"/>
      <c r="H6" s="24"/>
      <c r="I6" s="24"/>
      <c r="J6" s="24"/>
    </row>
    <row r="7" spans="1:10" s="51" customFormat="1" ht="65.099999999999994" customHeight="1" x14ac:dyDescent="0.2">
      <c r="A7" s="24" t="s">
        <v>153</v>
      </c>
      <c r="B7" s="24"/>
      <c r="C7" s="24"/>
      <c r="D7" s="24"/>
      <c r="E7" s="24"/>
      <c r="F7" s="24"/>
      <c r="G7" s="24"/>
      <c r="H7" s="24"/>
      <c r="I7" s="24"/>
      <c r="J7" s="24"/>
    </row>
    <row r="8" spans="1:10" s="51" customFormat="1" ht="15" customHeight="1" x14ac:dyDescent="0.2">
      <c r="A8" s="24" t="s">
        <v>152</v>
      </c>
      <c r="B8" s="24"/>
      <c r="C8" s="24"/>
      <c r="D8" s="24"/>
      <c r="E8" s="24"/>
      <c r="F8" s="24"/>
      <c r="G8" s="24"/>
      <c r="H8" s="24"/>
      <c r="I8" s="24"/>
      <c r="J8" s="24"/>
    </row>
    <row r="9" spans="1:10" s="51" customFormat="1" ht="15" customHeight="1" x14ac:dyDescent="0.2">
      <c r="A9" s="9" t="s">
        <v>166</v>
      </c>
      <c r="B9" s="9"/>
      <c r="C9" s="9"/>
      <c r="D9" s="9"/>
      <c r="E9" s="9"/>
      <c r="F9" s="9"/>
      <c r="G9" s="9"/>
      <c r="H9" s="9"/>
      <c r="I9" s="9"/>
      <c r="J9" s="9"/>
    </row>
    <row r="10" spans="1:10" s="38" customFormat="1" ht="18.75" customHeight="1" x14ac:dyDescent="0.25">
      <c r="A10" s="36"/>
      <c r="B10" s="37"/>
      <c r="C10" s="37"/>
      <c r="D10" s="37"/>
      <c r="E10" s="37"/>
      <c r="F10" s="37"/>
      <c r="G10" s="37"/>
      <c r="H10" s="37"/>
      <c r="I10" s="37"/>
      <c r="J10" s="37"/>
    </row>
    <row r="11" spans="1:10" ht="15.6" customHeight="1" x14ac:dyDescent="0.25">
      <c r="A11" s="12" t="s">
        <v>130</v>
      </c>
      <c r="B11" s="1" t="s">
        <v>131</v>
      </c>
      <c r="C11" s="27" t="s">
        <v>3</v>
      </c>
      <c r="D11" s="26"/>
      <c r="E11" s="26"/>
      <c r="F11" s="26"/>
      <c r="G11" s="26"/>
      <c r="H11" s="26"/>
      <c r="I11" s="26"/>
      <c r="J11" s="25"/>
    </row>
    <row r="12" spans="1:10" ht="33" customHeight="1" x14ac:dyDescent="0.25">
      <c r="A12" s="11"/>
      <c r="B12" s="5"/>
      <c r="C12" s="274" t="s">
        <v>177</v>
      </c>
      <c r="D12" s="275"/>
      <c r="E12" s="22" t="s">
        <v>178</v>
      </c>
      <c r="F12" s="21"/>
      <c r="G12" s="20" t="s">
        <v>179</v>
      </c>
      <c r="H12" s="21"/>
      <c r="I12" s="20" t="s">
        <v>180</v>
      </c>
      <c r="J12" s="19"/>
    </row>
    <row r="13" spans="1:10" ht="37.5" customHeight="1" x14ac:dyDescent="0.25">
      <c r="A13" s="10"/>
      <c r="B13" s="273"/>
      <c r="C13" s="39" t="s">
        <v>143</v>
      </c>
      <c r="D13" s="40" t="s">
        <v>156</v>
      </c>
      <c r="E13" s="41" t="s">
        <v>143</v>
      </c>
      <c r="F13" s="42" t="s">
        <v>156</v>
      </c>
      <c r="G13" s="43" t="s">
        <v>143</v>
      </c>
      <c r="H13" s="42" t="s">
        <v>156</v>
      </c>
      <c r="I13" s="43" t="s">
        <v>143</v>
      </c>
      <c r="J13" s="44" t="s">
        <v>4</v>
      </c>
    </row>
    <row r="14" spans="1:10" s="48" customFormat="1" ht="19.5" customHeight="1" x14ac:dyDescent="0.2">
      <c r="A14" s="45"/>
      <c r="B14" s="46" t="s">
        <v>138</v>
      </c>
      <c r="C14" s="76">
        <v>269860.88</v>
      </c>
      <c r="D14" s="77">
        <v>212220</v>
      </c>
      <c r="E14" s="47"/>
      <c r="F14" s="47"/>
      <c r="G14" s="47"/>
      <c r="H14" s="47"/>
      <c r="I14" s="47"/>
      <c r="J14" s="47"/>
    </row>
    <row r="15" spans="1:10" s="51" customFormat="1" x14ac:dyDescent="0.2">
      <c r="A15" s="45"/>
      <c r="B15" s="49" t="s">
        <v>157</v>
      </c>
      <c r="C15" s="29"/>
      <c r="D15" s="77">
        <v>41543.440000000002</v>
      </c>
      <c r="E15" s="50"/>
      <c r="F15" s="50"/>
      <c r="G15" s="50"/>
      <c r="H15" s="50"/>
      <c r="I15" s="50"/>
      <c r="J15" s="50"/>
    </row>
    <row r="16" spans="1:10" s="51" customFormat="1" x14ac:dyDescent="0.2">
      <c r="A16" s="45"/>
      <c r="B16" s="52"/>
      <c r="C16" s="53"/>
      <c r="D16" s="53"/>
      <c r="E16" s="54"/>
      <c r="F16" s="54"/>
      <c r="G16" s="54"/>
      <c r="H16" s="54"/>
      <c r="I16" s="54"/>
      <c r="J16" s="54"/>
    </row>
    <row r="17" spans="1:10" s="51" customFormat="1" x14ac:dyDescent="0.25">
      <c r="A17" s="55" t="s">
        <v>7</v>
      </c>
      <c r="B17" s="56" t="s">
        <v>6</v>
      </c>
      <c r="C17" s="78">
        <f t="shared" ref="C17:J17" si="0">+C18+C26+C27+C28</f>
        <v>63348.42</v>
      </c>
      <c r="D17" s="79">
        <f t="shared" si="0"/>
        <v>47714</v>
      </c>
      <c r="E17" s="79">
        <f t="shared" si="0"/>
        <v>136022.54</v>
      </c>
      <c r="F17" s="79">
        <f t="shared" si="0"/>
        <v>85114</v>
      </c>
      <c r="G17" s="79">
        <f t="shared" si="0"/>
        <v>199697.16999999998</v>
      </c>
      <c r="H17" s="79">
        <f t="shared" si="0"/>
        <v>183108.28</v>
      </c>
      <c r="I17" s="79">
        <f t="shared" si="0"/>
        <v>366306.69</v>
      </c>
      <c r="J17" s="80">
        <f t="shared" si="0"/>
        <v>351208.93</v>
      </c>
    </row>
    <row r="18" spans="1:10" x14ac:dyDescent="0.25">
      <c r="A18" s="57" t="s">
        <v>147</v>
      </c>
      <c r="B18" s="56" t="s">
        <v>148</v>
      </c>
      <c r="C18" s="81">
        <f t="shared" ref="C18:J18" si="1">SUM(C19:C25)</f>
        <v>63348.42</v>
      </c>
      <c r="D18" s="82">
        <f t="shared" si="1"/>
        <v>47714</v>
      </c>
      <c r="E18" s="83">
        <f t="shared" si="1"/>
        <v>136022.54</v>
      </c>
      <c r="F18" s="82">
        <f t="shared" si="1"/>
        <v>85114</v>
      </c>
      <c r="G18" s="83">
        <f t="shared" si="1"/>
        <v>199697.16999999998</v>
      </c>
      <c r="H18" s="83">
        <f t="shared" si="1"/>
        <v>183108.28</v>
      </c>
      <c r="I18" s="83">
        <f t="shared" si="1"/>
        <v>366306.69</v>
      </c>
      <c r="J18" s="84">
        <f t="shared" si="1"/>
        <v>351208.93</v>
      </c>
    </row>
    <row r="19" spans="1:10" x14ac:dyDescent="0.25">
      <c r="A19" s="57" t="s">
        <v>142</v>
      </c>
      <c r="B19" s="56" t="s">
        <v>154</v>
      </c>
      <c r="C19" s="85">
        <v>36985.71</v>
      </c>
      <c r="D19" s="86">
        <v>29500</v>
      </c>
      <c r="E19" s="87">
        <v>76750.94</v>
      </c>
      <c r="F19" s="87">
        <v>37500</v>
      </c>
      <c r="G19" s="87">
        <v>82724.98</v>
      </c>
      <c r="H19" s="87">
        <v>87500</v>
      </c>
      <c r="I19" s="86">
        <v>153389.79</v>
      </c>
      <c r="J19" s="88">
        <v>148445.25</v>
      </c>
    </row>
    <row r="20" spans="1:10" x14ac:dyDescent="0.25">
      <c r="A20" s="57" t="s">
        <v>141</v>
      </c>
      <c r="B20" s="56" t="s">
        <v>140</v>
      </c>
      <c r="C20" s="85">
        <v>4171.5600000000004</v>
      </c>
      <c r="D20" s="86">
        <v>0</v>
      </c>
      <c r="E20" s="87">
        <v>9650.89</v>
      </c>
      <c r="F20" s="87">
        <v>1000</v>
      </c>
      <c r="G20" s="87">
        <v>9747.89</v>
      </c>
      <c r="H20" s="87">
        <v>3000</v>
      </c>
      <c r="I20" s="86">
        <v>16123.33</v>
      </c>
      <c r="J20" s="88">
        <v>8000</v>
      </c>
    </row>
    <row r="21" spans="1:10" x14ac:dyDescent="0.25">
      <c r="A21" s="57" t="s">
        <v>139</v>
      </c>
      <c r="B21" s="56" t="s">
        <v>181</v>
      </c>
      <c r="C21" s="85">
        <v>13711.46</v>
      </c>
      <c r="D21" s="86">
        <v>12000</v>
      </c>
      <c r="E21" s="87">
        <v>36159.79</v>
      </c>
      <c r="F21" s="87">
        <v>28000</v>
      </c>
      <c r="G21" s="87">
        <v>60110.52</v>
      </c>
      <c r="H21" s="87">
        <v>48000</v>
      </c>
      <c r="I21" s="86">
        <v>84706.28</v>
      </c>
      <c r="J21" s="88">
        <v>82383.56</v>
      </c>
    </row>
    <row r="22" spans="1:10" x14ac:dyDescent="0.25">
      <c r="A22" s="57" t="s">
        <v>182</v>
      </c>
      <c r="B22" s="56" t="s">
        <v>183</v>
      </c>
      <c r="C22" s="85">
        <v>8479.69</v>
      </c>
      <c r="D22" s="86">
        <v>5000</v>
      </c>
      <c r="E22" s="87">
        <v>13460.92</v>
      </c>
      <c r="F22" s="87">
        <v>17000</v>
      </c>
      <c r="G22" s="87">
        <v>47113.78</v>
      </c>
      <c r="H22" s="87">
        <v>42394.28</v>
      </c>
      <c r="I22" s="86">
        <v>112087.29</v>
      </c>
      <c r="J22" s="88">
        <v>109555.62</v>
      </c>
    </row>
    <row r="23" spans="1:10" x14ac:dyDescent="0.25">
      <c r="A23" s="57" t="s">
        <v>184</v>
      </c>
      <c r="B23" s="56" t="s">
        <v>185</v>
      </c>
      <c r="C23" s="85"/>
      <c r="D23" s="86">
        <v>1214</v>
      </c>
      <c r="E23" s="87"/>
      <c r="F23" s="87">
        <v>1614</v>
      </c>
      <c r="G23" s="87"/>
      <c r="H23" s="87">
        <v>2214</v>
      </c>
      <c r="I23" s="86"/>
      <c r="J23" s="88">
        <v>2824.5</v>
      </c>
    </row>
    <row r="24" spans="1:10" x14ac:dyDescent="0.25">
      <c r="A24" s="57" t="s">
        <v>186</v>
      </c>
      <c r="B24" s="56" t="s">
        <v>187</v>
      </c>
      <c r="C24" s="85"/>
      <c r="D24" s="86"/>
      <c r="E24" s="87"/>
      <c r="F24" s="87"/>
      <c r="G24" s="87"/>
      <c r="H24" s="87"/>
      <c r="I24" s="86"/>
      <c r="J24" s="88"/>
    </row>
    <row r="25" spans="1:10" x14ac:dyDescent="0.25">
      <c r="A25" s="57"/>
      <c r="B25" s="56"/>
      <c r="C25" s="85"/>
      <c r="D25" s="87"/>
      <c r="E25" s="87"/>
      <c r="F25" s="87"/>
      <c r="G25" s="87"/>
      <c r="H25" s="87"/>
      <c r="I25" s="87"/>
      <c r="J25" s="88"/>
    </row>
    <row r="26" spans="1:10" x14ac:dyDescent="0.25">
      <c r="A26" s="57" t="s">
        <v>8</v>
      </c>
      <c r="B26" s="56" t="s">
        <v>158</v>
      </c>
      <c r="C26" s="85"/>
      <c r="D26" s="87"/>
      <c r="E26" s="87"/>
      <c r="F26" s="87"/>
      <c r="G26" s="87"/>
      <c r="H26" s="87"/>
      <c r="I26" s="87"/>
      <c r="J26" s="88"/>
    </row>
    <row r="27" spans="1:10" x14ac:dyDescent="0.25">
      <c r="A27" s="57" t="s">
        <v>9</v>
      </c>
      <c r="B27" s="56" t="s">
        <v>159</v>
      </c>
      <c r="C27" s="85"/>
      <c r="D27" s="87"/>
      <c r="E27" s="87"/>
      <c r="F27" s="87"/>
      <c r="G27" s="87"/>
      <c r="H27" s="87"/>
      <c r="I27" s="87"/>
      <c r="J27" s="88"/>
    </row>
    <row r="28" spans="1:10" x14ac:dyDescent="0.25">
      <c r="A28" s="57" t="s">
        <v>11</v>
      </c>
      <c r="B28" s="56" t="s">
        <v>10</v>
      </c>
      <c r="C28" s="85"/>
      <c r="D28" s="87"/>
      <c r="E28" s="87"/>
      <c r="F28" s="87"/>
      <c r="G28" s="87"/>
      <c r="H28" s="87"/>
      <c r="I28" s="87"/>
      <c r="J28" s="88"/>
    </row>
    <row r="29" spans="1:10" x14ac:dyDescent="0.25">
      <c r="A29" s="57" t="s">
        <v>13</v>
      </c>
      <c r="B29" s="58" t="s">
        <v>12</v>
      </c>
      <c r="C29" s="85"/>
      <c r="D29" s="87">
        <v>0</v>
      </c>
      <c r="E29" s="87">
        <v>89863.93</v>
      </c>
      <c r="F29" s="87">
        <v>65000</v>
      </c>
      <c r="G29" s="87">
        <v>89863.93</v>
      </c>
      <c r="H29" s="87">
        <v>95000</v>
      </c>
      <c r="I29" s="87">
        <v>137767.51</v>
      </c>
      <c r="J29" s="88">
        <v>138615.25</v>
      </c>
    </row>
    <row r="30" spans="1:10" ht="30" x14ac:dyDescent="0.25">
      <c r="A30" s="59" t="s">
        <v>5</v>
      </c>
      <c r="B30" s="60" t="s">
        <v>136</v>
      </c>
      <c r="C30" s="89">
        <f t="shared" ref="C30:J30" si="2">+C17+C29</f>
        <v>63348.42</v>
      </c>
      <c r="D30" s="90">
        <f t="shared" si="2"/>
        <v>47714</v>
      </c>
      <c r="E30" s="90">
        <f t="shared" si="2"/>
        <v>225886.47</v>
      </c>
      <c r="F30" s="90">
        <f t="shared" si="2"/>
        <v>150114</v>
      </c>
      <c r="G30" s="90">
        <f t="shared" si="2"/>
        <v>289561.09999999998</v>
      </c>
      <c r="H30" s="90">
        <f t="shared" si="2"/>
        <v>278108.28000000003</v>
      </c>
      <c r="I30" s="90">
        <f t="shared" si="2"/>
        <v>504074.2</v>
      </c>
      <c r="J30" s="91">
        <f t="shared" si="2"/>
        <v>489824.18</v>
      </c>
    </row>
    <row r="31" spans="1:10" s="61" customFormat="1" x14ac:dyDescent="0.25">
      <c r="A31" s="57" t="s">
        <v>17</v>
      </c>
      <c r="B31" s="56" t="s">
        <v>16</v>
      </c>
      <c r="C31" s="92">
        <v>11764.16</v>
      </c>
      <c r="D31" s="93">
        <v>0</v>
      </c>
      <c r="E31" s="93">
        <v>23823.38</v>
      </c>
      <c r="F31" s="94">
        <v>2800</v>
      </c>
      <c r="G31" s="94">
        <v>26467.94</v>
      </c>
      <c r="H31" s="94">
        <v>2800</v>
      </c>
      <c r="I31" s="95">
        <v>28751.59</v>
      </c>
      <c r="J31" s="96">
        <v>2800</v>
      </c>
    </row>
    <row r="32" spans="1:10" x14ac:dyDescent="0.25">
      <c r="A32" s="57" t="s">
        <v>19</v>
      </c>
      <c r="B32" s="56" t="s">
        <v>18</v>
      </c>
      <c r="C32" s="92">
        <v>2431.4499999999998</v>
      </c>
      <c r="D32" s="93">
        <v>0</v>
      </c>
      <c r="E32" s="93">
        <v>7294.35</v>
      </c>
      <c r="F32" s="94">
        <v>4683</v>
      </c>
      <c r="G32" s="94">
        <v>7294.35</v>
      </c>
      <c r="H32" s="94">
        <v>4683</v>
      </c>
      <c r="I32" s="95">
        <v>7294.35</v>
      </c>
      <c r="J32" s="96">
        <v>14588.9</v>
      </c>
    </row>
    <row r="33" spans="1:10" x14ac:dyDescent="0.25">
      <c r="A33" s="57"/>
      <c r="B33" s="56" t="s">
        <v>120</v>
      </c>
      <c r="C33" s="92">
        <v>10084.77</v>
      </c>
      <c r="D33" s="93">
        <v>0</v>
      </c>
      <c r="E33" s="93">
        <v>24212.06</v>
      </c>
      <c r="F33" s="94">
        <v>12000</v>
      </c>
      <c r="G33" s="94">
        <v>42411.74</v>
      </c>
      <c r="H33" s="94">
        <v>12000</v>
      </c>
      <c r="I33" s="95">
        <v>42411.74</v>
      </c>
      <c r="J33" s="96">
        <v>15091.63</v>
      </c>
    </row>
    <row r="34" spans="1:10" x14ac:dyDescent="0.25">
      <c r="A34" s="59" t="s">
        <v>15</v>
      </c>
      <c r="B34" s="62" t="s">
        <v>135</v>
      </c>
      <c r="C34" s="89">
        <f t="shared" ref="C34:J34" si="3">+C33+C32+C31</f>
        <v>24280.38</v>
      </c>
      <c r="D34" s="90">
        <f t="shared" si="3"/>
        <v>0</v>
      </c>
      <c r="E34" s="90">
        <f t="shared" si="3"/>
        <v>55329.790000000008</v>
      </c>
      <c r="F34" s="90">
        <f t="shared" si="3"/>
        <v>19483</v>
      </c>
      <c r="G34" s="90">
        <f t="shared" si="3"/>
        <v>76174.03</v>
      </c>
      <c r="H34" s="90">
        <f t="shared" si="3"/>
        <v>19483</v>
      </c>
      <c r="I34" s="90">
        <f t="shared" si="3"/>
        <v>78457.679999999993</v>
      </c>
      <c r="J34" s="91">
        <f t="shared" si="3"/>
        <v>32480.53</v>
      </c>
    </row>
    <row r="35" spans="1:10" x14ac:dyDescent="0.25">
      <c r="A35" s="57" t="s">
        <v>22</v>
      </c>
      <c r="B35" s="63" t="s">
        <v>21</v>
      </c>
      <c r="C35" s="92">
        <v>19686.3</v>
      </c>
      <c r="D35" s="93">
        <v>20533.55</v>
      </c>
      <c r="E35" s="93">
        <v>35445.589999999997</v>
      </c>
      <c r="F35" s="94">
        <v>41153.550000000003</v>
      </c>
      <c r="G35" s="94">
        <v>38905.660000000003</v>
      </c>
      <c r="H35" s="94">
        <v>52953.55</v>
      </c>
      <c r="I35" s="95">
        <v>42684.9</v>
      </c>
      <c r="J35" s="96">
        <v>67799.899999999994</v>
      </c>
    </row>
    <row r="36" spans="1:10" ht="30" x14ac:dyDescent="0.25">
      <c r="A36" s="57" t="s">
        <v>24</v>
      </c>
      <c r="B36" s="63" t="s">
        <v>23</v>
      </c>
      <c r="C36" s="92"/>
      <c r="D36" s="93"/>
      <c r="E36" s="93"/>
      <c r="F36" s="94"/>
      <c r="G36" s="94"/>
      <c r="H36" s="94"/>
      <c r="I36" s="95"/>
      <c r="J36" s="96"/>
    </row>
    <row r="37" spans="1:10" x14ac:dyDescent="0.25">
      <c r="A37" s="57" t="s">
        <v>26</v>
      </c>
      <c r="B37" s="56" t="s">
        <v>25</v>
      </c>
      <c r="C37" s="92">
        <v>7.0000000000000007E-2</v>
      </c>
      <c r="D37" s="93">
        <v>29.13</v>
      </c>
      <c r="E37" s="93">
        <v>7.0000000000000007E-2</v>
      </c>
      <c r="F37" s="94">
        <v>39.130000000000003</v>
      </c>
      <c r="G37" s="94">
        <v>7.0000000000000007E-2</v>
      </c>
      <c r="H37" s="94">
        <v>64.13</v>
      </c>
      <c r="I37" s="95">
        <v>7.0000000000000007E-2</v>
      </c>
      <c r="J37" s="96">
        <v>100.1</v>
      </c>
    </row>
    <row r="38" spans="1:10" x14ac:dyDescent="0.25">
      <c r="A38" s="57" t="s">
        <v>28</v>
      </c>
      <c r="B38" s="56" t="s">
        <v>27</v>
      </c>
      <c r="C38" s="97"/>
      <c r="D38" s="98"/>
      <c r="E38" s="98"/>
      <c r="F38" s="99"/>
      <c r="G38" s="99"/>
      <c r="H38" s="99"/>
      <c r="I38" s="100"/>
      <c r="J38" s="101"/>
    </row>
    <row r="39" spans="1:10" x14ac:dyDescent="0.25">
      <c r="A39" s="57" t="s">
        <v>30</v>
      </c>
      <c r="B39" s="56" t="s">
        <v>29</v>
      </c>
      <c r="C39" s="97">
        <v>1934.08</v>
      </c>
      <c r="D39" s="98">
        <v>1904.5</v>
      </c>
      <c r="E39" s="98">
        <v>5270.32</v>
      </c>
      <c r="F39" s="99">
        <v>3654.5</v>
      </c>
      <c r="G39" s="99">
        <v>12268.24</v>
      </c>
      <c r="H39" s="99">
        <v>7154.5</v>
      </c>
      <c r="I39" s="100">
        <v>16972.73</v>
      </c>
      <c r="J39" s="101">
        <v>10266.69</v>
      </c>
    </row>
    <row r="40" spans="1:10" x14ac:dyDescent="0.25">
      <c r="A40" s="59" t="s">
        <v>20</v>
      </c>
      <c r="B40" s="62" t="s">
        <v>119</v>
      </c>
      <c r="C40" s="89">
        <f t="shared" ref="C40:J40" si="4">+C39+C38+C37+C36+C35</f>
        <v>21620.45</v>
      </c>
      <c r="D40" s="90">
        <f t="shared" si="4"/>
        <v>22467.18</v>
      </c>
      <c r="E40" s="90">
        <f t="shared" si="4"/>
        <v>40715.979999999996</v>
      </c>
      <c r="F40" s="90">
        <f t="shared" si="4"/>
        <v>44847.18</v>
      </c>
      <c r="G40" s="90">
        <f t="shared" si="4"/>
        <v>51173.97</v>
      </c>
      <c r="H40" s="90">
        <f t="shared" si="4"/>
        <v>60172.18</v>
      </c>
      <c r="I40" s="90">
        <f t="shared" si="4"/>
        <v>59657.7</v>
      </c>
      <c r="J40" s="91">
        <f t="shared" si="4"/>
        <v>78166.69</v>
      </c>
    </row>
    <row r="41" spans="1:10" x14ac:dyDescent="0.25">
      <c r="A41" s="57" t="s">
        <v>33</v>
      </c>
      <c r="B41" s="56" t="s">
        <v>32</v>
      </c>
      <c r="C41" s="97"/>
      <c r="D41" s="98"/>
      <c r="E41" s="98"/>
      <c r="F41" s="99"/>
      <c r="G41" s="99"/>
      <c r="H41" s="99"/>
      <c r="I41" s="100"/>
      <c r="J41" s="101"/>
    </row>
    <row r="42" spans="1:10" x14ac:dyDescent="0.25">
      <c r="A42" s="57" t="s">
        <v>34</v>
      </c>
      <c r="B42" s="56" t="s">
        <v>0</v>
      </c>
      <c r="C42" s="97">
        <v>10172</v>
      </c>
      <c r="D42" s="98">
        <v>0</v>
      </c>
      <c r="E42" s="98">
        <v>66572</v>
      </c>
      <c r="F42" s="99">
        <v>84326</v>
      </c>
      <c r="G42" s="99">
        <v>127550.54</v>
      </c>
      <c r="H42" s="99">
        <v>203442.92</v>
      </c>
      <c r="I42" s="100">
        <v>213982.29</v>
      </c>
      <c r="J42" s="101">
        <v>692946.12</v>
      </c>
    </row>
    <row r="43" spans="1:10" x14ac:dyDescent="0.25">
      <c r="A43" s="57" t="s">
        <v>35</v>
      </c>
      <c r="B43" s="56" t="s">
        <v>1</v>
      </c>
      <c r="C43" s="97"/>
      <c r="D43" s="98"/>
      <c r="E43" s="98"/>
      <c r="F43" s="99"/>
      <c r="G43" s="99"/>
      <c r="H43" s="99"/>
      <c r="I43" s="100"/>
      <c r="J43" s="101"/>
    </row>
    <row r="44" spans="1:10" x14ac:dyDescent="0.25">
      <c r="A44" s="57" t="s">
        <v>37</v>
      </c>
      <c r="B44" s="56" t="s">
        <v>36</v>
      </c>
      <c r="C44" s="92"/>
      <c r="D44" s="93"/>
      <c r="E44" s="93"/>
      <c r="F44" s="94"/>
      <c r="G44" s="94"/>
      <c r="H44" s="94"/>
      <c r="I44" s="95"/>
      <c r="J44" s="96"/>
    </row>
    <row r="45" spans="1:10" x14ac:dyDescent="0.25">
      <c r="A45" s="57" t="s">
        <v>38</v>
      </c>
      <c r="B45" s="56" t="s">
        <v>2</v>
      </c>
      <c r="C45" s="92">
        <v>3225.02</v>
      </c>
      <c r="D45" s="93">
        <v>5900</v>
      </c>
      <c r="E45" s="93">
        <v>4933.57</v>
      </c>
      <c r="F45" s="94">
        <v>5900</v>
      </c>
      <c r="G45" s="94">
        <v>12261.99</v>
      </c>
      <c r="H45" s="94">
        <v>15900</v>
      </c>
      <c r="I45" s="95">
        <v>13887.32</v>
      </c>
      <c r="J45" s="96">
        <v>20000</v>
      </c>
    </row>
    <row r="46" spans="1:10" x14ac:dyDescent="0.25">
      <c r="A46" s="59" t="s">
        <v>31</v>
      </c>
      <c r="B46" s="62" t="s">
        <v>118</v>
      </c>
      <c r="C46" s="89">
        <f t="shared" ref="C46:J46" si="5">+C45+C44+C43+C42+C41</f>
        <v>13397.02</v>
      </c>
      <c r="D46" s="90">
        <f t="shared" si="5"/>
        <v>5900</v>
      </c>
      <c r="E46" s="90">
        <f t="shared" si="5"/>
        <v>71505.570000000007</v>
      </c>
      <c r="F46" s="90">
        <f t="shared" si="5"/>
        <v>90226</v>
      </c>
      <c r="G46" s="90">
        <f t="shared" si="5"/>
        <v>139812.53</v>
      </c>
      <c r="H46" s="90">
        <f t="shared" si="5"/>
        <v>219342.92</v>
      </c>
      <c r="I46" s="90">
        <f t="shared" si="5"/>
        <v>227869.61000000002</v>
      </c>
      <c r="J46" s="91">
        <f t="shared" si="5"/>
        <v>712946.12</v>
      </c>
    </row>
    <row r="47" spans="1:10" x14ac:dyDescent="0.25">
      <c r="A47" s="57" t="s">
        <v>41</v>
      </c>
      <c r="B47" s="56" t="s">
        <v>40</v>
      </c>
      <c r="C47" s="97"/>
      <c r="D47" s="98"/>
      <c r="E47" s="98"/>
      <c r="F47" s="99"/>
      <c r="G47" s="99"/>
      <c r="H47" s="99"/>
      <c r="I47" s="100"/>
      <c r="J47" s="101"/>
    </row>
    <row r="48" spans="1:10" x14ac:dyDescent="0.25">
      <c r="A48" s="57" t="s">
        <v>43</v>
      </c>
      <c r="B48" s="56" t="s">
        <v>42</v>
      </c>
      <c r="C48" s="97"/>
      <c r="D48" s="98"/>
      <c r="E48" s="98"/>
      <c r="F48" s="99"/>
      <c r="G48" s="99"/>
      <c r="H48" s="99"/>
      <c r="I48" s="100"/>
      <c r="J48" s="101"/>
    </row>
    <row r="49" spans="1:10" x14ac:dyDescent="0.25">
      <c r="A49" s="57" t="s">
        <v>45</v>
      </c>
      <c r="B49" s="56" t="s">
        <v>44</v>
      </c>
      <c r="C49" s="97"/>
      <c r="D49" s="98"/>
      <c r="E49" s="98"/>
      <c r="F49" s="99"/>
      <c r="G49" s="99"/>
      <c r="H49" s="99"/>
      <c r="I49" s="100"/>
      <c r="J49" s="101"/>
    </row>
    <row r="50" spans="1:10" x14ac:dyDescent="0.25">
      <c r="A50" s="57" t="s">
        <v>47</v>
      </c>
      <c r="B50" s="56" t="s">
        <v>46</v>
      </c>
      <c r="C50" s="102"/>
      <c r="D50" s="103"/>
      <c r="E50" s="103"/>
      <c r="F50" s="104"/>
      <c r="G50" s="104"/>
      <c r="H50" s="104"/>
      <c r="I50" s="105"/>
      <c r="J50" s="106"/>
    </row>
    <row r="51" spans="1:10" x14ac:dyDescent="0.25">
      <c r="A51" s="59" t="s">
        <v>39</v>
      </c>
      <c r="B51" s="60" t="s">
        <v>117</v>
      </c>
      <c r="C51" s="89">
        <f t="shared" ref="C51:J51" si="6">+C50+C49+C48+C47</f>
        <v>0</v>
      </c>
      <c r="D51" s="90">
        <f t="shared" si="6"/>
        <v>0</v>
      </c>
      <c r="E51" s="90">
        <f t="shared" si="6"/>
        <v>0</v>
      </c>
      <c r="F51" s="90">
        <f t="shared" si="6"/>
        <v>0</v>
      </c>
      <c r="G51" s="90">
        <f t="shared" si="6"/>
        <v>0</v>
      </c>
      <c r="H51" s="90">
        <f t="shared" si="6"/>
        <v>0</v>
      </c>
      <c r="I51" s="90">
        <f t="shared" si="6"/>
        <v>0</v>
      </c>
      <c r="J51" s="91">
        <f t="shared" si="6"/>
        <v>0</v>
      </c>
    </row>
    <row r="52" spans="1:10" x14ac:dyDescent="0.25">
      <c r="A52" s="57" t="s">
        <v>50</v>
      </c>
      <c r="B52" s="56" t="s">
        <v>49</v>
      </c>
      <c r="C52" s="102"/>
      <c r="D52" s="103"/>
      <c r="E52" s="103"/>
      <c r="F52" s="104"/>
      <c r="G52" s="104"/>
      <c r="H52" s="104"/>
      <c r="I52" s="105"/>
      <c r="J52" s="106"/>
    </row>
    <row r="53" spans="1:10" x14ac:dyDescent="0.25">
      <c r="A53" s="57" t="s">
        <v>52</v>
      </c>
      <c r="B53" s="56" t="s">
        <v>51</v>
      </c>
      <c r="C53" s="102"/>
      <c r="D53" s="103"/>
      <c r="E53" s="103"/>
      <c r="F53" s="104"/>
      <c r="G53" s="104"/>
      <c r="H53" s="104"/>
      <c r="I53" s="105"/>
      <c r="J53" s="106"/>
    </row>
    <row r="54" spans="1:10" x14ac:dyDescent="0.25">
      <c r="A54" s="57" t="s">
        <v>54</v>
      </c>
      <c r="B54" s="56" t="s">
        <v>53</v>
      </c>
      <c r="C54" s="102"/>
      <c r="D54" s="103"/>
      <c r="E54" s="103"/>
      <c r="F54" s="104"/>
      <c r="G54" s="104"/>
      <c r="H54" s="104"/>
      <c r="I54" s="105"/>
      <c r="J54" s="106"/>
    </row>
    <row r="55" spans="1:10" x14ac:dyDescent="0.25">
      <c r="A55" s="57" t="s">
        <v>56</v>
      </c>
      <c r="B55" s="56" t="s">
        <v>55</v>
      </c>
      <c r="C55" s="102"/>
      <c r="D55" s="103"/>
      <c r="E55" s="103"/>
      <c r="F55" s="104"/>
      <c r="G55" s="104"/>
      <c r="H55" s="104"/>
      <c r="I55" s="105"/>
      <c r="J55" s="106"/>
    </row>
    <row r="56" spans="1:10" x14ac:dyDescent="0.25">
      <c r="A56" s="59" t="s">
        <v>48</v>
      </c>
      <c r="B56" s="62" t="s">
        <v>116</v>
      </c>
      <c r="C56" s="89">
        <f t="shared" ref="C56:J56" si="7">+C55+C54+C53+C52</f>
        <v>0</v>
      </c>
      <c r="D56" s="90">
        <f t="shared" si="7"/>
        <v>0</v>
      </c>
      <c r="E56" s="90">
        <f t="shared" si="7"/>
        <v>0</v>
      </c>
      <c r="F56" s="90">
        <f t="shared" si="7"/>
        <v>0</v>
      </c>
      <c r="G56" s="90">
        <f t="shared" si="7"/>
        <v>0</v>
      </c>
      <c r="H56" s="90">
        <f t="shared" si="7"/>
        <v>0</v>
      </c>
      <c r="I56" s="90">
        <f t="shared" si="7"/>
        <v>0</v>
      </c>
      <c r="J56" s="91">
        <f t="shared" si="7"/>
        <v>0</v>
      </c>
    </row>
    <row r="57" spans="1:10" x14ac:dyDescent="0.25">
      <c r="A57" s="57" t="s">
        <v>59</v>
      </c>
      <c r="B57" s="56" t="s">
        <v>58</v>
      </c>
      <c r="C57" s="102">
        <v>25461.33</v>
      </c>
      <c r="D57" s="103">
        <v>44192.31</v>
      </c>
      <c r="E57" s="103">
        <v>53387.22</v>
      </c>
      <c r="F57" s="104">
        <v>87884.62</v>
      </c>
      <c r="G57" s="104">
        <v>84969</v>
      </c>
      <c r="H57" s="104">
        <v>131576.93</v>
      </c>
      <c r="I57" s="105">
        <v>114705.34</v>
      </c>
      <c r="J57" s="106">
        <v>186500</v>
      </c>
    </row>
    <row r="58" spans="1:10" x14ac:dyDescent="0.25">
      <c r="A58" s="57" t="s">
        <v>61</v>
      </c>
      <c r="B58" s="56" t="s">
        <v>60</v>
      </c>
      <c r="C58" s="102">
        <v>1052.81</v>
      </c>
      <c r="D58" s="103">
        <v>9000</v>
      </c>
      <c r="E58" s="103">
        <v>1840.46</v>
      </c>
      <c r="F58" s="104">
        <v>18000</v>
      </c>
      <c r="G58" s="104">
        <v>2563.42</v>
      </c>
      <c r="H58" s="104">
        <v>27000</v>
      </c>
      <c r="I58" s="105">
        <v>2966.38</v>
      </c>
      <c r="J58" s="106">
        <v>39000</v>
      </c>
    </row>
    <row r="59" spans="1:10" x14ac:dyDescent="0.25">
      <c r="A59" s="59" t="s">
        <v>57</v>
      </c>
      <c r="B59" s="60" t="s">
        <v>115</v>
      </c>
      <c r="C59" s="89">
        <f t="shared" ref="C59:J59" si="8">+C58+C57</f>
        <v>26514.140000000003</v>
      </c>
      <c r="D59" s="90">
        <f t="shared" si="8"/>
        <v>53192.31</v>
      </c>
      <c r="E59" s="90">
        <f t="shared" si="8"/>
        <v>55227.68</v>
      </c>
      <c r="F59" s="90">
        <f t="shared" si="8"/>
        <v>105884.62</v>
      </c>
      <c r="G59" s="90">
        <f t="shared" si="8"/>
        <v>87532.42</v>
      </c>
      <c r="H59" s="90">
        <f t="shared" si="8"/>
        <v>158576.93</v>
      </c>
      <c r="I59" s="90">
        <f t="shared" si="8"/>
        <v>117671.72</v>
      </c>
      <c r="J59" s="91">
        <f t="shared" si="8"/>
        <v>225500</v>
      </c>
    </row>
    <row r="60" spans="1:10" ht="17.25" x14ac:dyDescent="0.25">
      <c r="A60" s="64" t="s">
        <v>121</v>
      </c>
      <c r="B60" s="65" t="s">
        <v>144</v>
      </c>
      <c r="C60" s="107"/>
      <c r="D60" s="108">
        <v>0</v>
      </c>
      <c r="E60" s="108"/>
      <c r="F60" s="108">
        <v>0</v>
      </c>
      <c r="G60" s="109"/>
      <c r="H60" s="109">
        <v>0</v>
      </c>
      <c r="I60" s="109"/>
      <c r="J60" s="110">
        <v>0</v>
      </c>
    </row>
    <row r="61" spans="1:10" s="51" customFormat="1" x14ac:dyDescent="0.25">
      <c r="A61" s="3" t="s">
        <v>155</v>
      </c>
      <c r="B61" s="2"/>
      <c r="C61" s="111">
        <f>+C60+C59+C56+C51+C46+C40+C34+C30</f>
        <v>149160.41</v>
      </c>
      <c r="D61" s="112">
        <f t="shared" ref="D61:J61" si="9">D60+D59+D56+D51+D46+D40+D34+D30</f>
        <v>129273.48999999999</v>
      </c>
      <c r="E61" s="112">
        <f t="shared" si="9"/>
        <v>448665.49</v>
      </c>
      <c r="F61" s="112">
        <f t="shared" si="9"/>
        <v>410554.8</v>
      </c>
      <c r="G61" s="112">
        <f t="shared" si="9"/>
        <v>644254.05000000005</v>
      </c>
      <c r="H61" s="112">
        <f t="shared" si="9"/>
        <v>735683.31</v>
      </c>
      <c r="I61" s="112">
        <f t="shared" si="9"/>
        <v>987730.91</v>
      </c>
      <c r="J61" s="113">
        <f t="shared" si="9"/>
        <v>1538917.52</v>
      </c>
    </row>
    <row r="62" spans="1:10" x14ac:dyDescent="0.25">
      <c r="A62" s="18" t="s">
        <v>160</v>
      </c>
      <c r="B62" s="17"/>
      <c r="C62" s="30"/>
      <c r="D62" s="114">
        <v>0</v>
      </c>
      <c r="E62" s="31"/>
      <c r="F62" s="114">
        <v>0</v>
      </c>
      <c r="G62" s="31"/>
      <c r="H62" s="114">
        <v>0</v>
      </c>
      <c r="I62" s="31"/>
      <c r="J62" s="116">
        <v>0</v>
      </c>
    </row>
    <row r="63" spans="1:10" x14ac:dyDescent="0.25">
      <c r="A63" s="3" t="s">
        <v>133</v>
      </c>
      <c r="B63" s="2"/>
      <c r="C63" s="111">
        <f>+C61+C14</f>
        <v>419021.29000000004</v>
      </c>
      <c r="D63" s="112">
        <f>+D61+D14</f>
        <v>341493.49</v>
      </c>
      <c r="E63" s="112">
        <f>+E61+C14</f>
        <v>718526.37</v>
      </c>
      <c r="F63" s="112">
        <f>+F61+D14</f>
        <v>622774.80000000005</v>
      </c>
      <c r="G63" s="112">
        <f>+G61+C14</f>
        <v>914114.93</v>
      </c>
      <c r="H63" s="112">
        <f>+H61+D14</f>
        <v>947903.31</v>
      </c>
      <c r="I63" s="112">
        <f>+I61+C14</f>
        <v>1257591.79</v>
      </c>
      <c r="J63" s="113">
        <f>+J61+D14</f>
        <v>1751137.52</v>
      </c>
    </row>
    <row r="64" spans="1:10" x14ac:dyDescent="0.25">
      <c r="A64" s="18" t="s">
        <v>161</v>
      </c>
      <c r="B64" s="17"/>
      <c r="C64" s="30"/>
      <c r="D64" s="115">
        <f>+D62+$D15</f>
        <v>41543.440000000002</v>
      </c>
      <c r="E64" s="31"/>
      <c r="F64" s="115">
        <f>+F62+$D15</f>
        <v>41543.440000000002</v>
      </c>
      <c r="G64" s="31"/>
      <c r="H64" s="115">
        <f>+H62+$D15</f>
        <v>41543.440000000002</v>
      </c>
      <c r="I64" s="31"/>
      <c r="J64" s="115">
        <f>+J62+$D15</f>
        <v>41543.440000000002</v>
      </c>
    </row>
    <row r="65" spans="1:10" ht="18.95" customHeight="1" x14ac:dyDescent="0.25">
      <c r="B65" s="67"/>
      <c r="C65" s="66"/>
      <c r="D65" s="66"/>
      <c r="E65" s="66"/>
      <c r="F65" s="66"/>
      <c r="G65" s="66"/>
      <c r="H65" s="66"/>
      <c r="I65" s="66"/>
      <c r="J65" s="66"/>
    </row>
    <row r="66" spans="1:10" ht="21" customHeight="1" x14ac:dyDescent="0.25">
      <c r="A66" s="12" t="s">
        <v>130</v>
      </c>
      <c r="B66" s="6" t="s">
        <v>131</v>
      </c>
      <c r="C66" s="8" t="s">
        <v>122</v>
      </c>
      <c r="D66" s="8"/>
      <c r="E66" s="8"/>
      <c r="F66" s="8"/>
      <c r="G66" s="8"/>
      <c r="H66" s="8"/>
      <c r="I66" s="8"/>
      <c r="J66" s="7"/>
    </row>
    <row r="67" spans="1:10" ht="33" customHeight="1" x14ac:dyDescent="0.25">
      <c r="A67" s="11"/>
      <c r="B67" s="5"/>
      <c r="C67" s="14" t="s">
        <v>177</v>
      </c>
      <c r="D67" s="13"/>
      <c r="E67" s="22" t="s">
        <v>178</v>
      </c>
      <c r="F67" s="21"/>
      <c r="G67" s="20" t="s">
        <v>179</v>
      </c>
      <c r="H67" s="21"/>
      <c r="I67" s="20" t="s">
        <v>180</v>
      </c>
      <c r="J67" s="19"/>
    </row>
    <row r="68" spans="1:10" ht="37.5" customHeight="1" x14ac:dyDescent="0.25">
      <c r="A68" s="10"/>
      <c r="B68" s="4"/>
      <c r="C68" s="43" t="s">
        <v>143</v>
      </c>
      <c r="D68" s="42" t="s">
        <v>156</v>
      </c>
      <c r="E68" s="43" t="s">
        <v>143</v>
      </c>
      <c r="F68" s="42" t="s">
        <v>156</v>
      </c>
      <c r="G68" s="43" t="s">
        <v>143</v>
      </c>
      <c r="H68" s="42" t="s">
        <v>156</v>
      </c>
      <c r="I68" s="43" t="s">
        <v>143</v>
      </c>
      <c r="J68" s="44" t="s">
        <v>4</v>
      </c>
    </row>
    <row r="69" spans="1:10" x14ac:dyDescent="0.25">
      <c r="A69" s="57" t="s">
        <v>64</v>
      </c>
      <c r="B69" s="56" t="s">
        <v>63</v>
      </c>
      <c r="C69" s="117">
        <v>26499.759999999998</v>
      </c>
      <c r="D69" s="118">
        <v>26266.38</v>
      </c>
      <c r="E69" s="118">
        <v>55581.07</v>
      </c>
      <c r="F69" s="118">
        <v>65743.88</v>
      </c>
      <c r="G69" s="118">
        <v>90134.44</v>
      </c>
      <c r="H69" s="118">
        <v>90974.57</v>
      </c>
      <c r="I69" s="118">
        <v>117890.4</v>
      </c>
      <c r="J69" s="119">
        <v>124531.5</v>
      </c>
    </row>
    <row r="70" spans="1:10" x14ac:dyDescent="0.25">
      <c r="A70" s="57" t="s">
        <v>66</v>
      </c>
      <c r="B70" s="56" t="s">
        <v>65</v>
      </c>
      <c r="C70" s="120">
        <v>1664.5</v>
      </c>
      <c r="D70" s="121">
        <v>2150.0300000000002</v>
      </c>
      <c r="E70" s="121">
        <v>4078.63</v>
      </c>
      <c r="F70" s="121">
        <v>4911.72</v>
      </c>
      <c r="G70" s="121">
        <v>7044.76</v>
      </c>
      <c r="H70" s="121">
        <v>7042.11</v>
      </c>
      <c r="I70" s="121">
        <v>10209.950000000001</v>
      </c>
      <c r="J70" s="122">
        <v>9460.94</v>
      </c>
    </row>
    <row r="71" spans="1:10" x14ac:dyDescent="0.25">
      <c r="A71" s="57" t="s">
        <v>68</v>
      </c>
      <c r="B71" s="56" t="s">
        <v>67</v>
      </c>
      <c r="C71" s="123">
        <v>86189.66</v>
      </c>
      <c r="D71" s="124">
        <v>93355.04</v>
      </c>
      <c r="E71" s="124">
        <v>159088.17000000001</v>
      </c>
      <c r="F71" s="124">
        <v>178543.85</v>
      </c>
      <c r="G71" s="124">
        <v>229222.43</v>
      </c>
      <c r="H71" s="124">
        <v>264979.61</v>
      </c>
      <c r="I71" s="124">
        <v>285472.75</v>
      </c>
      <c r="J71" s="125">
        <v>361170.95</v>
      </c>
    </row>
    <row r="72" spans="1:10" x14ac:dyDescent="0.25">
      <c r="A72" s="57" t="s">
        <v>69</v>
      </c>
      <c r="B72" s="56" t="s">
        <v>14</v>
      </c>
      <c r="C72" s="120">
        <v>12979.69</v>
      </c>
      <c r="D72" s="121">
        <v>16177.92</v>
      </c>
      <c r="E72" s="121">
        <v>39730.97</v>
      </c>
      <c r="F72" s="121">
        <v>44351.38</v>
      </c>
      <c r="G72" s="121">
        <v>50081.37</v>
      </c>
      <c r="H72" s="121">
        <v>68483.539999999994</v>
      </c>
      <c r="I72" s="121">
        <v>93200.41</v>
      </c>
      <c r="J72" s="122">
        <v>103738.73</v>
      </c>
    </row>
    <row r="73" spans="1:10" x14ac:dyDescent="0.25">
      <c r="A73" s="57" t="s">
        <v>71</v>
      </c>
      <c r="B73" s="56" t="s">
        <v>70</v>
      </c>
      <c r="C73" s="120"/>
      <c r="D73" s="121"/>
      <c r="E73" s="121"/>
      <c r="F73" s="121"/>
      <c r="G73" s="121"/>
      <c r="H73" s="121"/>
      <c r="I73" s="121"/>
      <c r="J73" s="122"/>
    </row>
    <row r="74" spans="1:10" x14ac:dyDescent="0.25">
      <c r="A74" s="57" t="s">
        <v>72</v>
      </c>
      <c r="B74" s="56" t="s">
        <v>12</v>
      </c>
      <c r="C74" s="123"/>
      <c r="D74" s="124"/>
      <c r="E74" s="124"/>
      <c r="F74" s="124"/>
      <c r="G74" s="124"/>
      <c r="H74" s="124"/>
      <c r="I74" s="124"/>
      <c r="J74" s="125"/>
    </row>
    <row r="75" spans="1:10" x14ac:dyDescent="0.25">
      <c r="A75" s="57" t="s">
        <v>74</v>
      </c>
      <c r="B75" s="56" t="s">
        <v>73</v>
      </c>
      <c r="C75" s="123"/>
      <c r="D75" s="124">
        <v>0</v>
      </c>
      <c r="E75" s="124"/>
      <c r="F75" s="124">
        <v>211.5</v>
      </c>
      <c r="G75" s="124">
        <v>541.58000000000004</v>
      </c>
      <c r="H75" s="124">
        <v>211.5</v>
      </c>
      <c r="I75" s="124">
        <v>988.95</v>
      </c>
      <c r="J75" s="125">
        <v>423</v>
      </c>
    </row>
    <row r="76" spans="1:10" x14ac:dyDescent="0.25">
      <c r="A76" s="57" t="s">
        <v>76</v>
      </c>
      <c r="B76" s="56" t="s">
        <v>75</v>
      </c>
      <c r="C76" s="120"/>
      <c r="D76" s="121"/>
      <c r="E76" s="121"/>
      <c r="F76" s="121"/>
      <c r="G76" s="121"/>
      <c r="H76" s="121"/>
      <c r="I76" s="121"/>
      <c r="J76" s="122"/>
    </row>
    <row r="77" spans="1:10" x14ac:dyDescent="0.25">
      <c r="A77" s="57" t="s">
        <v>78</v>
      </c>
      <c r="B77" s="56" t="s">
        <v>77</v>
      </c>
      <c r="C77" s="120">
        <v>32423.200000000001</v>
      </c>
      <c r="D77" s="121">
        <v>27053.73</v>
      </c>
      <c r="E77" s="121">
        <v>32677.200000000001</v>
      </c>
      <c r="F77" s="121">
        <v>27303.73</v>
      </c>
      <c r="G77" s="121">
        <v>32677.200000000001</v>
      </c>
      <c r="H77" s="121">
        <v>27553.73</v>
      </c>
      <c r="I77" s="121">
        <v>47168.17</v>
      </c>
      <c r="J77" s="122">
        <v>48053.73</v>
      </c>
    </row>
    <row r="78" spans="1:10" x14ac:dyDescent="0.25">
      <c r="A78" s="57" t="s">
        <v>80</v>
      </c>
      <c r="B78" s="56" t="s">
        <v>79</v>
      </c>
      <c r="C78" s="120">
        <v>5599.99</v>
      </c>
      <c r="D78" s="121">
        <v>6100.38</v>
      </c>
      <c r="E78" s="121">
        <v>6099.99</v>
      </c>
      <c r="F78" s="121">
        <v>6100.38</v>
      </c>
      <c r="G78" s="121">
        <v>6099.99</v>
      </c>
      <c r="H78" s="121">
        <v>6100.38</v>
      </c>
      <c r="I78" s="121">
        <v>10321.16</v>
      </c>
      <c r="J78" s="122">
        <v>22353.7</v>
      </c>
    </row>
    <row r="79" spans="1:10" x14ac:dyDescent="0.25">
      <c r="A79" s="59" t="s">
        <v>62</v>
      </c>
      <c r="B79" s="62" t="s">
        <v>127</v>
      </c>
      <c r="C79" s="126">
        <f t="shared" ref="C79:J79" si="10">SUM(C69:C78)</f>
        <v>165356.79999999999</v>
      </c>
      <c r="D79" s="127">
        <f t="shared" si="10"/>
        <v>171103.48</v>
      </c>
      <c r="E79" s="127">
        <f t="shared" si="10"/>
        <v>297256.02999999997</v>
      </c>
      <c r="F79" s="127">
        <f t="shared" si="10"/>
        <v>327166.44</v>
      </c>
      <c r="G79" s="127">
        <f t="shared" si="10"/>
        <v>415801.77</v>
      </c>
      <c r="H79" s="127">
        <f t="shared" si="10"/>
        <v>465345.43999999994</v>
      </c>
      <c r="I79" s="127">
        <f t="shared" si="10"/>
        <v>565251.79</v>
      </c>
      <c r="J79" s="128">
        <f t="shared" si="10"/>
        <v>669732.54999999993</v>
      </c>
    </row>
    <row r="80" spans="1:10" x14ac:dyDescent="0.25">
      <c r="A80" s="57" t="s">
        <v>83</v>
      </c>
      <c r="B80" s="56" t="s">
        <v>82</v>
      </c>
      <c r="C80" s="129"/>
      <c r="D80" s="130"/>
      <c r="E80" s="121"/>
      <c r="F80" s="121"/>
      <c r="G80" s="121"/>
      <c r="H80" s="121"/>
      <c r="I80" s="121"/>
      <c r="J80" s="122"/>
    </row>
    <row r="81" spans="1:10" x14ac:dyDescent="0.25">
      <c r="A81" s="57" t="s">
        <v>85</v>
      </c>
      <c r="B81" s="56" t="s">
        <v>84</v>
      </c>
      <c r="C81" s="123">
        <v>31275.78</v>
      </c>
      <c r="D81" s="124">
        <v>25920.15</v>
      </c>
      <c r="E81" s="124">
        <v>94846.1</v>
      </c>
      <c r="F81" s="124">
        <v>163531.60999999999</v>
      </c>
      <c r="G81" s="124">
        <v>173465.68</v>
      </c>
      <c r="H81" s="124">
        <v>315557.62</v>
      </c>
      <c r="I81" s="124">
        <v>266878.58</v>
      </c>
      <c r="J81" s="125">
        <v>507368.29</v>
      </c>
    </row>
    <row r="82" spans="1:10" x14ac:dyDescent="0.25">
      <c r="A82" s="57" t="s">
        <v>86</v>
      </c>
      <c r="B82" s="56" t="s">
        <v>0</v>
      </c>
      <c r="C82" s="120"/>
      <c r="D82" s="121">
        <v>7806</v>
      </c>
      <c r="E82" s="121"/>
      <c r="F82" s="121">
        <v>7806</v>
      </c>
      <c r="G82" s="121"/>
      <c r="H82" s="121">
        <v>11832</v>
      </c>
      <c r="I82" s="121"/>
      <c r="J82" s="122">
        <v>11832</v>
      </c>
    </row>
    <row r="83" spans="1:10" x14ac:dyDescent="0.25">
      <c r="A83" s="57" t="s">
        <v>87</v>
      </c>
      <c r="B83" s="56" t="s">
        <v>1</v>
      </c>
      <c r="C83" s="120"/>
      <c r="D83" s="121"/>
      <c r="E83" s="121"/>
      <c r="F83" s="121"/>
      <c r="G83" s="121"/>
      <c r="H83" s="121"/>
      <c r="I83" s="121"/>
      <c r="J83" s="122"/>
    </row>
    <row r="84" spans="1:10" x14ac:dyDescent="0.25">
      <c r="A84" s="57" t="s">
        <v>89</v>
      </c>
      <c r="B84" s="56" t="s">
        <v>88</v>
      </c>
      <c r="C84" s="131"/>
      <c r="D84" s="132"/>
      <c r="E84" s="132"/>
      <c r="F84" s="132"/>
      <c r="G84" s="132"/>
      <c r="H84" s="132"/>
      <c r="I84" s="132"/>
      <c r="J84" s="133"/>
    </row>
    <row r="85" spans="1:10" x14ac:dyDescent="0.25">
      <c r="A85" s="59" t="s">
        <v>81</v>
      </c>
      <c r="B85" s="62" t="s">
        <v>126</v>
      </c>
      <c r="C85" s="126">
        <f t="shared" ref="C85:J85" si="11">SUM(C80:C84)</f>
        <v>31275.78</v>
      </c>
      <c r="D85" s="127">
        <f t="shared" si="11"/>
        <v>33726.15</v>
      </c>
      <c r="E85" s="127">
        <f t="shared" si="11"/>
        <v>94846.1</v>
      </c>
      <c r="F85" s="127">
        <f t="shared" si="11"/>
        <v>171337.61</v>
      </c>
      <c r="G85" s="127">
        <f t="shared" si="11"/>
        <v>173465.68</v>
      </c>
      <c r="H85" s="127">
        <f t="shared" si="11"/>
        <v>327389.62</v>
      </c>
      <c r="I85" s="127">
        <f t="shared" si="11"/>
        <v>266878.58</v>
      </c>
      <c r="J85" s="128">
        <f t="shared" si="11"/>
        <v>519200.29</v>
      </c>
    </row>
    <row r="86" spans="1:10" x14ac:dyDescent="0.25">
      <c r="A86" s="57" t="s">
        <v>92</v>
      </c>
      <c r="B86" s="56" t="s">
        <v>91</v>
      </c>
      <c r="C86" s="134"/>
      <c r="D86" s="135"/>
      <c r="E86" s="135"/>
      <c r="F86" s="135"/>
      <c r="G86" s="135"/>
      <c r="H86" s="135"/>
      <c r="I86" s="135"/>
      <c r="J86" s="136"/>
    </row>
    <row r="87" spans="1:10" x14ac:dyDescent="0.25">
      <c r="A87" s="57" t="s">
        <v>94</v>
      </c>
      <c r="B87" s="56" t="s">
        <v>93</v>
      </c>
      <c r="C87" s="134"/>
      <c r="D87" s="135"/>
      <c r="E87" s="135"/>
      <c r="F87" s="135"/>
      <c r="G87" s="135"/>
      <c r="H87" s="135"/>
      <c r="I87" s="135"/>
      <c r="J87" s="136"/>
    </row>
    <row r="88" spans="1:10" x14ac:dyDescent="0.25">
      <c r="A88" s="57" t="s">
        <v>96</v>
      </c>
      <c r="B88" s="56" t="s">
        <v>95</v>
      </c>
      <c r="C88" s="134"/>
      <c r="D88" s="135"/>
      <c r="E88" s="135"/>
      <c r="F88" s="135"/>
      <c r="G88" s="135"/>
      <c r="H88" s="135"/>
      <c r="I88" s="135"/>
      <c r="J88" s="136"/>
    </row>
    <row r="89" spans="1:10" x14ac:dyDescent="0.25">
      <c r="A89" s="57" t="s">
        <v>98</v>
      </c>
      <c r="B89" s="56" t="s">
        <v>97</v>
      </c>
      <c r="C89" s="120"/>
      <c r="D89" s="121"/>
      <c r="E89" s="121"/>
      <c r="F89" s="121"/>
      <c r="G89" s="121"/>
      <c r="H89" s="121"/>
      <c r="I89" s="121"/>
      <c r="J89" s="122"/>
    </row>
    <row r="90" spans="1:10" x14ac:dyDescent="0.25">
      <c r="A90" s="59" t="s">
        <v>90</v>
      </c>
      <c r="B90" s="62" t="s">
        <v>125</v>
      </c>
      <c r="C90" s="126">
        <f t="shared" ref="C90:J90" si="12">SUM(C86:C89)</f>
        <v>0</v>
      </c>
      <c r="D90" s="137">
        <f t="shared" si="12"/>
        <v>0</v>
      </c>
      <c r="E90" s="137">
        <f t="shared" si="12"/>
        <v>0</v>
      </c>
      <c r="F90" s="137">
        <f t="shared" si="12"/>
        <v>0</v>
      </c>
      <c r="G90" s="137">
        <f t="shared" si="12"/>
        <v>0</v>
      </c>
      <c r="H90" s="137">
        <f t="shared" si="12"/>
        <v>0</v>
      </c>
      <c r="I90" s="137">
        <f t="shared" si="12"/>
        <v>0</v>
      </c>
      <c r="J90" s="138">
        <f t="shared" si="12"/>
        <v>0</v>
      </c>
    </row>
    <row r="91" spans="1:10" x14ac:dyDescent="0.25">
      <c r="A91" s="57" t="s">
        <v>101</v>
      </c>
      <c r="B91" s="56" t="s">
        <v>100</v>
      </c>
      <c r="C91" s="134"/>
      <c r="D91" s="135"/>
      <c r="E91" s="135"/>
      <c r="F91" s="135"/>
      <c r="G91" s="135"/>
      <c r="H91" s="135"/>
      <c r="I91" s="135"/>
      <c r="J91" s="136"/>
    </row>
    <row r="92" spans="1:10" x14ac:dyDescent="0.25">
      <c r="A92" s="57" t="s">
        <v>103</v>
      </c>
      <c r="B92" s="56" t="s">
        <v>102</v>
      </c>
      <c r="C92" s="134"/>
      <c r="D92" s="135"/>
      <c r="E92" s="135"/>
      <c r="F92" s="135"/>
      <c r="G92" s="135"/>
      <c r="H92" s="135"/>
      <c r="I92" s="135"/>
      <c r="J92" s="136"/>
    </row>
    <row r="93" spans="1:10" x14ac:dyDescent="0.25">
      <c r="A93" s="57" t="s">
        <v>105</v>
      </c>
      <c r="B93" s="56" t="s">
        <v>104</v>
      </c>
      <c r="C93" s="134">
        <v>1900</v>
      </c>
      <c r="D93" s="135">
        <v>0</v>
      </c>
      <c r="E93" s="135">
        <v>1900</v>
      </c>
      <c r="F93" s="135">
        <v>4120</v>
      </c>
      <c r="G93" s="135">
        <v>11206.22</v>
      </c>
      <c r="H93" s="135">
        <v>4120</v>
      </c>
      <c r="I93" s="135">
        <v>20679.91</v>
      </c>
      <c r="J93" s="136">
        <v>8240</v>
      </c>
    </row>
    <row r="94" spans="1:10" x14ac:dyDescent="0.25">
      <c r="A94" s="57" t="s">
        <v>107</v>
      </c>
      <c r="B94" s="56" t="s">
        <v>106</v>
      </c>
      <c r="C94" s="134"/>
      <c r="D94" s="135"/>
      <c r="E94" s="135"/>
      <c r="F94" s="135"/>
      <c r="G94" s="135"/>
      <c r="H94" s="135"/>
      <c r="I94" s="135"/>
      <c r="J94" s="136"/>
    </row>
    <row r="95" spans="1:10" x14ac:dyDescent="0.25">
      <c r="A95" s="57" t="s">
        <v>109</v>
      </c>
      <c r="B95" s="56" t="s">
        <v>108</v>
      </c>
      <c r="C95" s="134"/>
      <c r="D95" s="135"/>
      <c r="E95" s="135"/>
      <c r="F95" s="135"/>
      <c r="G95" s="135"/>
      <c r="H95" s="135"/>
      <c r="I95" s="135"/>
      <c r="J95" s="136"/>
    </row>
    <row r="96" spans="1:10" x14ac:dyDescent="0.25">
      <c r="A96" s="59" t="s">
        <v>99</v>
      </c>
      <c r="B96" s="62" t="s">
        <v>124</v>
      </c>
      <c r="C96" s="139">
        <f t="shared" ref="C96:J96" si="13">SUM(C91:C95)</f>
        <v>1900</v>
      </c>
      <c r="D96" s="137">
        <f t="shared" si="13"/>
        <v>0</v>
      </c>
      <c r="E96" s="137">
        <f t="shared" si="13"/>
        <v>1900</v>
      </c>
      <c r="F96" s="137">
        <f t="shared" si="13"/>
        <v>4120</v>
      </c>
      <c r="G96" s="137">
        <f t="shared" si="13"/>
        <v>11206.22</v>
      </c>
      <c r="H96" s="137">
        <f t="shared" si="13"/>
        <v>4120</v>
      </c>
      <c r="I96" s="137">
        <f t="shared" si="13"/>
        <v>20679.91</v>
      </c>
      <c r="J96" s="138">
        <f t="shared" si="13"/>
        <v>8240</v>
      </c>
    </row>
    <row r="97" spans="1:10" ht="30" x14ac:dyDescent="0.25">
      <c r="A97" s="59" t="s">
        <v>168</v>
      </c>
      <c r="B97" s="68" t="s">
        <v>128</v>
      </c>
      <c r="C97" s="140"/>
      <c r="D97" s="141"/>
      <c r="E97" s="141"/>
      <c r="F97" s="141"/>
      <c r="G97" s="141"/>
      <c r="H97" s="141"/>
      <c r="I97" s="141"/>
      <c r="J97" s="142"/>
    </row>
    <row r="98" spans="1:10" x14ac:dyDescent="0.25">
      <c r="A98" s="57" t="s">
        <v>112</v>
      </c>
      <c r="B98" s="56" t="s">
        <v>111</v>
      </c>
      <c r="C98" s="134">
        <v>18873.46</v>
      </c>
      <c r="D98" s="135">
        <v>44192.31</v>
      </c>
      <c r="E98" s="135">
        <v>37744.31</v>
      </c>
      <c r="F98" s="135">
        <v>87884.62</v>
      </c>
      <c r="G98" s="135">
        <v>78998.63</v>
      </c>
      <c r="H98" s="135">
        <v>131576.93</v>
      </c>
      <c r="I98" s="135">
        <v>113700.8</v>
      </c>
      <c r="J98" s="136">
        <v>186000</v>
      </c>
    </row>
    <row r="99" spans="1:10" x14ac:dyDescent="0.25">
      <c r="A99" s="57" t="s">
        <v>114</v>
      </c>
      <c r="B99" s="56" t="s">
        <v>113</v>
      </c>
      <c r="C99" s="134">
        <v>2717.68</v>
      </c>
      <c r="D99" s="135">
        <v>9020.49</v>
      </c>
      <c r="E99" s="135">
        <v>3572.49</v>
      </c>
      <c r="F99" s="135">
        <v>20354.490000000002</v>
      </c>
      <c r="G99" s="135">
        <v>4480.1400000000003</v>
      </c>
      <c r="H99" s="135">
        <v>31187.49</v>
      </c>
      <c r="I99" s="135">
        <v>4883.1000000000004</v>
      </c>
      <c r="J99" s="136">
        <v>41520.49</v>
      </c>
    </row>
    <row r="100" spans="1:10" x14ac:dyDescent="0.25">
      <c r="A100" s="59" t="s">
        <v>110</v>
      </c>
      <c r="B100" s="62" t="s">
        <v>123</v>
      </c>
      <c r="C100" s="143">
        <f t="shared" ref="C100:J100" si="14">+C98+C99</f>
        <v>21591.14</v>
      </c>
      <c r="D100" s="144">
        <f t="shared" si="14"/>
        <v>53212.799999999996</v>
      </c>
      <c r="E100" s="144">
        <f t="shared" si="14"/>
        <v>41316.799999999996</v>
      </c>
      <c r="F100" s="144">
        <f t="shared" si="14"/>
        <v>108239.11</v>
      </c>
      <c r="G100" s="144">
        <f t="shared" si="14"/>
        <v>83478.77</v>
      </c>
      <c r="H100" s="144">
        <f t="shared" si="14"/>
        <v>162764.41999999998</v>
      </c>
      <c r="I100" s="144">
        <f t="shared" si="14"/>
        <v>118583.90000000001</v>
      </c>
      <c r="J100" s="145">
        <f t="shared" si="14"/>
        <v>227520.49</v>
      </c>
    </row>
    <row r="101" spans="1:10" ht="17.25" x14ac:dyDescent="0.25">
      <c r="A101" s="69" t="s">
        <v>137</v>
      </c>
      <c r="B101" s="65" t="s">
        <v>144</v>
      </c>
      <c r="C101" s="146"/>
      <c r="D101" s="147">
        <v>0</v>
      </c>
      <c r="E101" s="147"/>
      <c r="F101" s="147">
        <v>0</v>
      </c>
      <c r="G101" s="147"/>
      <c r="H101" s="147">
        <v>0</v>
      </c>
      <c r="I101" s="147"/>
      <c r="J101" s="148">
        <v>0</v>
      </c>
    </row>
    <row r="102" spans="1:10" x14ac:dyDescent="0.25">
      <c r="A102" s="18" t="s">
        <v>132</v>
      </c>
      <c r="B102" s="17"/>
      <c r="C102" s="149">
        <f t="shared" ref="C102:J102" si="15">+C101+C100+C97+C96+C90+C85+C79</f>
        <v>220123.71999999997</v>
      </c>
      <c r="D102" s="150">
        <f t="shared" si="15"/>
        <v>258042.43</v>
      </c>
      <c r="E102" s="150">
        <f t="shared" si="15"/>
        <v>435318.92999999993</v>
      </c>
      <c r="F102" s="150">
        <f t="shared" si="15"/>
        <v>610863.15999999992</v>
      </c>
      <c r="G102" s="150">
        <f t="shared" si="15"/>
        <v>683952.44</v>
      </c>
      <c r="H102" s="150">
        <f t="shared" si="15"/>
        <v>959619.48</v>
      </c>
      <c r="I102" s="150">
        <f t="shared" si="15"/>
        <v>971394.18</v>
      </c>
      <c r="J102" s="151">
        <f t="shared" si="15"/>
        <v>1424693.33</v>
      </c>
    </row>
    <row r="103" spans="1:10" x14ac:dyDescent="0.25">
      <c r="A103" s="18" t="s">
        <v>162</v>
      </c>
      <c r="B103" s="17"/>
      <c r="C103" s="30"/>
      <c r="D103" s="114">
        <v>41543.440000000002</v>
      </c>
      <c r="E103" s="31"/>
      <c r="F103" s="114">
        <v>41543.440000000002</v>
      </c>
      <c r="G103" s="31"/>
      <c r="H103" s="114">
        <v>41543.440000000002</v>
      </c>
      <c r="I103" s="31"/>
      <c r="J103" s="116">
        <v>41543.440000000002</v>
      </c>
    </row>
    <row r="104" spans="1:10" x14ac:dyDescent="0.25">
      <c r="A104" s="45"/>
      <c r="B104" s="70"/>
      <c r="C104" s="71"/>
      <c r="D104" s="71"/>
      <c r="E104" s="71"/>
      <c r="F104" s="71"/>
      <c r="G104" s="71"/>
      <c r="H104" s="71"/>
      <c r="I104" s="71"/>
      <c r="J104" s="72"/>
    </row>
    <row r="105" spans="1:10" x14ac:dyDescent="0.25">
      <c r="A105" s="73"/>
      <c r="B105" s="74" t="s">
        <v>129</v>
      </c>
      <c r="C105" s="150">
        <f t="shared" ref="C105:J105" si="16">+C63-C102</f>
        <v>198897.57000000007</v>
      </c>
      <c r="D105" s="150">
        <f t="shared" si="16"/>
        <v>83451.06</v>
      </c>
      <c r="E105" s="150">
        <f t="shared" si="16"/>
        <v>283207.44000000006</v>
      </c>
      <c r="F105" s="150">
        <f t="shared" si="16"/>
        <v>11911.64000000013</v>
      </c>
      <c r="G105" s="150">
        <f t="shared" si="16"/>
        <v>230162.49000000011</v>
      </c>
      <c r="H105" s="150">
        <f t="shared" si="16"/>
        <v>-11716.169999999925</v>
      </c>
      <c r="I105" s="150">
        <f t="shared" si="16"/>
        <v>286197.61</v>
      </c>
      <c r="J105" s="151">
        <f t="shared" si="16"/>
        <v>326444.18999999994</v>
      </c>
    </row>
    <row r="106" spans="1:10" s="51" customFormat="1" x14ac:dyDescent="0.2">
      <c r="A106" s="73"/>
      <c r="B106" s="74" t="s">
        <v>163</v>
      </c>
      <c r="C106" s="32"/>
      <c r="D106" s="154">
        <f>+D64-D103</f>
        <v>0</v>
      </c>
      <c r="E106" s="33"/>
      <c r="F106" s="154">
        <f>+F64-F103</f>
        <v>0</v>
      </c>
      <c r="G106" s="33"/>
      <c r="H106" s="154">
        <f>+H64-H103</f>
        <v>0</v>
      </c>
      <c r="I106" s="33"/>
      <c r="J106" s="152">
        <f>+J64-J103</f>
        <v>0</v>
      </c>
    </row>
    <row r="107" spans="1:10" s="51" customFormat="1" x14ac:dyDescent="0.25">
      <c r="A107" s="75"/>
      <c r="B107" s="74" t="s">
        <v>134</v>
      </c>
      <c r="C107" s="150">
        <v>0</v>
      </c>
      <c r="D107" s="150">
        <f>IF(D105&lt;0,-D105,0)</f>
        <v>0</v>
      </c>
      <c r="E107" s="150">
        <v>0</v>
      </c>
      <c r="F107" s="150">
        <f>IF(F105&lt;0,-F105,0)</f>
        <v>0</v>
      </c>
      <c r="G107" s="150">
        <v>0</v>
      </c>
      <c r="H107" s="150">
        <f>IF(H105&lt;0,-H105,0)</f>
        <v>11716.169999999925</v>
      </c>
      <c r="I107" s="150">
        <v>0</v>
      </c>
      <c r="J107" s="153">
        <f>IF(J105&lt;0,-J105,0)</f>
        <v>0</v>
      </c>
    </row>
    <row r="108" spans="1:10" s="34" customFormat="1" ht="21" customHeight="1" x14ac:dyDescent="0.2">
      <c r="A108" s="16" t="s">
        <v>149</v>
      </c>
      <c r="B108" s="16"/>
      <c r="C108" s="16"/>
      <c r="D108" s="16"/>
      <c r="E108" s="16"/>
      <c r="F108" s="16"/>
      <c r="G108" s="16"/>
      <c r="H108" s="16"/>
      <c r="I108" s="16"/>
      <c r="J108" s="16"/>
    </row>
    <row r="109" spans="1:10" s="34" customFormat="1" ht="21" customHeight="1" x14ac:dyDescent="0.2">
      <c r="A109" s="15" t="s">
        <v>151</v>
      </c>
      <c r="B109" s="15"/>
      <c r="C109" s="15"/>
      <c r="D109" s="15"/>
      <c r="E109" s="15"/>
      <c r="F109" s="15"/>
      <c r="G109" s="15"/>
      <c r="H109" s="15"/>
      <c r="I109" s="15"/>
      <c r="J109" s="15"/>
    </row>
    <row r="110" spans="1:10" s="34" customFormat="1" ht="21" customHeight="1" x14ac:dyDescent="0.2">
      <c r="A110" s="28" t="s">
        <v>167</v>
      </c>
      <c r="B110" s="28"/>
      <c r="C110" s="28"/>
      <c r="D110" s="28"/>
      <c r="E110" s="28"/>
      <c r="F110" s="28"/>
      <c r="G110" s="28"/>
      <c r="H110" s="28"/>
      <c r="I110" s="28"/>
      <c r="J110" s="28"/>
    </row>
  </sheetData>
  <sheetProtection password="D3C7" sheet="1" objects="1" scenarios="1"/>
  <mergeCells count="31">
    <mergeCell ref="A3:J3"/>
    <mergeCell ref="A4:J4"/>
    <mergeCell ref="A7:J7"/>
    <mergeCell ref="A9:J9"/>
    <mergeCell ref="C66:J66"/>
    <mergeCell ref="B66:B68"/>
    <mergeCell ref="A61:B61"/>
    <mergeCell ref="A5:J5"/>
    <mergeCell ref="B11:B13"/>
    <mergeCell ref="C12:D12"/>
    <mergeCell ref="A62:B62"/>
    <mergeCell ref="A63:B63"/>
    <mergeCell ref="A64:B64"/>
    <mergeCell ref="A8:J8"/>
    <mergeCell ref="A11:A13"/>
    <mergeCell ref="A110:J110"/>
    <mergeCell ref="C11:J11"/>
    <mergeCell ref="A6:J6"/>
    <mergeCell ref="B1:J2"/>
    <mergeCell ref="E12:F12"/>
    <mergeCell ref="G12:H12"/>
    <mergeCell ref="I12:J12"/>
    <mergeCell ref="A102:B102"/>
    <mergeCell ref="A103:B103"/>
    <mergeCell ref="A108:J108"/>
    <mergeCell ref="A109:J109"/>
    <mergeCell ref="C67:D67"/>
    <mergeCell ref="E67:F67"/>
    <mergeCell ref="G67:H67"/>
    <mergeCell ref="I67:J67"/>
    <mergeCell ref="A66:A68"/>
  </mergeCells>
  <pageMargins left="0.31496062992126" right="0.118110236220472" top="0.15748031496063" bottom="0" header="0" footer="0"/>
  <pageSetup paperSize="9" scale="1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9"/>
  <sheetViews>
    <sheetView showGridLines="0" zoomScale="85" zoomScaleNormal="85" workbookViewId="0"/>
  </sheetViews>
  <sheetFormatPr defaultColWidth="12.5703125" defaultRowHeight="15" customHeight="1" x14ac:dyDescent="0.25"/>
  <cols>
    <col min="1" max="1" width="15.7109375" style="34" customWidth="1"/>
    <col min="2" max="2" width="65.85546875" style="34" customWidth="1"/>
    <col min="3" max="3" width="37.140625" style="34" customWidth="1"/>
    <col min="4" max="4" width="35.42578125" style="34" bestFit="1" customWidth="1"/>
    <col min="5" max="5" width="34.85546875" style="34" bestFit="1" customWidth="1"/>
    <col min="6" max="6" width="14" style="34" bestFit="1" customWidth="1"/>
    <col min="7" max="7" width="20.85546875" style="35" customWidth="1"/>
    <col min="8" max="8" width="22" style="35" customWidth="1"/>
    <col min="9" max="9" width="20.140625" style="35" customWidth="1"/>
    <col min="10" max="10" width="21.85546875" style="35" customWidth="1"/>
    <col min="11" max="11" width="19.85546875" style="35" customWidth="1"/>
    <col min="12" max="12" width="23" style="35" customWidth="1"/>
    <col min="13" max="13" width="21.7109375" style="35" customWidth="1"/>
    <col min="14" max="14" width="23.5703125" style="35" customWidth="1"/>
    <col min="15" max="15" width="12.5703125" style="35" customWidth="1"/>
    <col min="16" max="16384" width="12.5703125" style="35"/>
  </cols>
  <sheetData>
    <row r="1" spans="1:14" ht="53.45" customHeight="1" x14ac:dyDescent="0.25">
      <c r="A1" s="162"/>
      <c r="B1" s="23" t="s">
        <v>146</v>
      </c>
      <c r="C1" s="23"/>
      <c r="D1" s="23"/>
      <c r="E1" s="23"/>
      <c r="F1" s="23"/>
      <c r="G1" s="23"/>
      <c r="H1" s="23"/>
      <c r="I1" s="23"/>
      <c r="J1" s="23"/>
      <c r="K1" s="23"/>
      <c r="L1" s="23"/>
      <c r="M1" s="23"/>
      <c r="N1" s="23"/>
    </row>
    <row r="2" spans="1:14" ht="16.5" customHeight="1" x14ac:dyDescent="0.25">
      <c r="B2" s="23"/>
      <c r="C2" s="23"/>
      <c r="D2" s="23"/>
      <c r="E2" s="23"/>
      <c r="F2" s="23"/>
      <c r="G2" s="23"/>
      <c r="H2" s="23"/>
      <c r="I2" s="23"/>
      <c r="J2" s="23"/>
      <c r="K2" s="23"/>
      <c r="L2" s="23"/>
      <c r="M2" s="23"/>
      <c r="N2" s="23"/>
    </row>
    <row r="3" spans="1:14" s="51" customFormat="1" ht="30" customHeight="1" x14ac:dyDescent="0.2">
      <c r="A3" s="24" t="s">
        <v>145</v>
      </c>
      <c r="B3" s="24"/>
      <c r="C3" s="24"/>
      <c r="D3" s="24"/>
      <c r="E3" s="24"/>
      <c r="F3" s="24"/>
      <c r="G3" s="24"/>
      <c r="H3" s="24"/>
      <c r="I3" s="24"/>
      <c r="J3" s="24"/>
      <c r="K3" s="24"/>
      <c r="L3" s="24"/>
      <c r="M3" s="24"/>
      <c r="N3" s="24"/>
    </row>
    <row r="4" spans="1:14" s="51" customFormat="1" ht="15" customHeight="1" x14ac:dyDescent="0.2">
      <c r="A4" s="24" t="s">
        <v>150</v>
      </c>
      <c r="B4" s="24"/>
      <c r="C4" s="24"/>
      <c r="D4" s="24"/>
      <c r="E4" s="24"/>
      <c r="F4" s="24"/>
      <c r="G4" s="24"/>
      <c r="H4" s="24"/>
      <c r="I4" s="24"/>
      <c r="J4" s="24"/>
      <c r="K4" s="24"/>
      <c r="L4" s="24"/>
      <c r="M4" s="24"/>
      <c r="N4" s="24"/>
    </row>
    <row r="5" spans="1:14" s="51" customFormat="1" ht="15" customHeight="1" x14ac:dyDescent="0.2">
      <c r="A5" s="9" t="s">
        <v>164</v>
      </c>
      <c r="B5" s="9"/>
      <c r="C5" s="9"/>
      <c r="D5" s="9"/>
      <c r="E5" s="9"/>
      <c r="F5" s="9"/>
      <c r="G5" s="9"/>
      <c r="H5" s="9"/>
      <c r="I5" s="9"/>
      <c r="J5" s="9"/>
      <c r="K5" s="9"/>
      <c r="L5" s="9"/>
      <c r="M5" s="9"/>
      <c r="N5" s="9"/>
    </row>
    <row r="6" spans="1:14" s="51" customFormat="1" ht="15" customHeight="1" x14ac:dyDescent="0.2">
      <c r="A6" s="24" t="s">
        <v>165</v>
      </c>
      <c r="B6" s="24"/>
      <c r="C6" s="24"/>
      <c r="D6" s="24"/>
      <c r="E6" s="24"/>
      <c r="F6" s="24"/>
      <c r="G6" s="24"/>
      <c r="H6" s="24"/>
      <c r="I6" s="24"/>
      <c r="J6" s="24"/>
      <c r="K6" s="24"/>
      <c r="L6" s="24"/>
      <c r="M6" s="24"/>
      <c r="N6" s="24"/>
    </row>
    <row r="7" spans="1:14" s="51" customFormat="1" ht="65.099999999999994" customHeight="1" x14ac:dyDescent="0.2">
      <c r="A7" s="24" t="s">
        <v>153</v>
      </c>
      <c r="B7" s="24"/>
      <c r="C7" s="24"/>
      <c r="D7" s="24"/>
      <c r="E7" s="24"/>
      <c r="F7" s="24"/>
      <c r="G7" s="24"/>
      <c r="H7" s="24"/>
      <c r="I7" s="24"/>
      <c r="J7" s="24"/>
      <c r="K7" s="24"/>
      <c r="L7" s="24"/>
      <c r="M7" s="24"/>
      <c r="N7" s="24"/>
    </row>
    <row r="8" spans="1:14" s="51" customFormat="1" ht="15" customHeight="1" x14ac:dyDescent="0.2">
      <c r="A8" s="24" t="s">
        <v>152</v>
      </c>
      <c r="B8" s="24"/>
      <c r="C8" s="24"/>
      <c r="D8" s="24"/>
      <c r="E8" s="24"/>
      <c r="F8" s="24"/>
      <c r="G8" s="24"/>
      <c r="H8" s="24"/>
      <c r="I8" s="24"/>
      <c r="J8" s="24"/>
      <c r="K8" s="24"/>
      <c r="L8" s="24"/>
      <c r="M8" s="24"/>
      <c r="N8" s="24"/>
    </row>
    <row r="9" spans="1:14" s="51" customFormat="1" ht="15" customHeight="1" x14ac:dyDescent="0.2">
      <c r="A9" s="9" t="s">
        <v>166</v>
      </c>
      <c r="B9" s="9"/>
      <c r="C9" s="9"/>
      <c r="D9" s="9"/>
      <c r="E9" s="9"/>
      <c r="F9" s="9"/>
      <c r="G9" s="9"/>
      <c r="H9" s="9"/>
      <c r="I9" s="9"/>
      <c r="J9" s="9"/>
      <c r="K9" s="9"/>
      <c r="L9" s="9"/>
      <c r="M9" s="9"/>
      <c r="N9" s="9"/>
    </row>
    <row r="10" spans="1:14" s="38" customFormat="1" ht="18.75" customHeight="1" x14ac:dyDescent="0.25">
      <c r="A10" s="36"/>
      <c r="B10" s="37"/>
      <c r="C10" s="37"/>
      <c r="D10" s="37"/>
      <c r="E10" s="37"/>
      <c r="F10" s="37"/>
      <c r="G10" s="37"/>
      <c r="H10" s="37"/>
      <c r="I10" s="37"/>
      <c r="J10" s="37"/>
      <c r="K10" s="37"/>
      <c r="L10" s="37"/>
      <c r="M10" s="37"/>
      <c r="N10" s="37"/>
    </row>
    <row r="11" spans="1:14" ht="15.6" customHeight="1" x14ac:dyDescent="0.25">
      <c r="A11" s="6" t="s">
        <v>130</v>
      </c>
      <c r="B11" s="1" t="s">
        <v>131</v>
      </c>
      <c r="C11" s="1" t="s">
        <v>169</v>
      </c>
      <c r="D11" s="1" t="s">
        <v>170</v>
      </c>
      <c r="E11" s="1" t="s">
        <v>171</v>
      </c>
      <c r="F11" s="1" t="s">
        <v>172</v>
      </c>
      <c r="G11" s="27" t="s">
        <v>3</v>
      </c>
      <c r="H11" s="26"/>
      <c r="I11" s="26"/>
      <c r="J11" s="26"/>
      <c r="K11" s="26"/>
      <c r="L11" s="26"/>
      <c r="M11" s="26"/>
      <c r="N11" s="25"/>
    </row>
    <row r="12" spans="1:14" ht="33" customHeight="1" x14ac:dyDescent="0.25">
      <c r="A12" s="276"/>
      <c r="B12" s="5"/>
      <c r="C12" s="5"/>
      <c r="D12" s="5"/>
      <c r="E12" s="5"/>
      <c r="F12" s="5"/>
      <c r="G12" s="274" t="s">
        <v>177</v>
      </c>
      <c r="H12" s="275"/>
      <c r="I12" s="22" t="s">
        <v>178</v>
      </c>
      <c r="J12" s="21"/>
      <c r="K12" s="20" t="s">
        <v>179</v>
      </c>
      <c r="L12" s="21"/>
      <c r="M12" s="20" t="s">
        <v>180</v>
      </c>
      <c r="N12" s="19"/>
    </row>
    <row r="13" spans="1:14" ht="37.5" customHeight="1" x14ac:dyDescent="0.25">
      <c r="A13" s="277"/>
      <c r="B13" s="273"/>
      <c r="C13" s="273"/>
      <c r="D13" s="273"/>
      <c r="E13" s="273"/>
      <c r="F13" s="273"/>
      <c r="G13" s="39" t="s">
        <v>143</v>
      </c>
      <c r="H13" s="40" t="s">
        <v>156</v>
      </c>
      <c r="I13" s="41" t="s">
        <v>143</v>
      </c>
      <c r="J13" s="42" t="s">
        <v>156</v>
      </c>
      <c r="K13" s="43" t="s">
        <v>143</v>
      </c>
      <c r="L13" s="42" t="s">
        <v>156</v>
      </c>
      <c r="M13" s="43" t="s">
        <v>143</v>
      </c>
      <c r="N13" s="44" t="s">
        <v>4</v>
      </c>
    </row>
    <row r="14" spans="1:14" s="48" customFormat="1" ht="19.5" customHeight="1" x14ac:dyDescent="0.2">
      <c r="A14" s="45"/>
      <c r="B14" s="46" t="s">
        <v>138</v>
      </c>
      <c r="C14" s="46"/>
      <c r="D14" s="46"/>
      <c r="E14" s="46"/>
      <c r="F14" s="46"/>
      <c r="G14" s="76">
        <v>269860.88</v>
      </c>
      <c r="H14" s="77">
        <v>212220</v>
      </c>
      <c r="I14" s="47"/>
      <c r="J14" s="47"/>
      <c r="K14" s="47"/>
      <c r="L14" s="47"/>
      <c r="M14" s="47"/>
      <c r="N14" s="47"/>
    </row>
    <row r="15" spans="1:14" s="51" customFormat="1" x14ac:dyDescent="0.2">
      <c r="A15" s="45"/>
      <c r="B15" s="49" t="s">
        <v>157</v>
      </c>
      <c r="C15" s="49"/>
      <c r="D15" s="49"/>
      <c r="E15" s="49"/>
      <c r="F15" s="49"/>
      <c r="G15" s="29"/>
      <c r="H15" s="77">
        <v>41543.440000000002</v>
      </c>
      <c r="I15" s="50"/>
      <c r="J15" s="50"/>
      <c r="K15" s="50"/>
      <c r="L15" s="50"/>
      <c r="M15" s="50"/>
      <c r="N15" s="50"/>
    </row>
    <row r="16" spans="1:14" s="51" customFormat="1" x14ac:dyDescent="0.2">
      <c r="A16" s="45"/>
      <c r="B16" s="52"/>
      <c r="C16" s="52"/>
      <c r="D16" s="52"/>
      <c r="E16" s="52"/>
      <c r="F16" s="52"/>
      <c r="G16" s="53"/>
      <c r="H16" s="53"/>
      <c r="I16" s="54"/>
      <c r="J16" s="54"/>
      <c r="K16" s="54"/>
      <c r="L16" s="54"/>
      <c r="M16" s="54"/>
      <c r="N16" s="54"/>
    </row>
    <row r="17" spans="1:14" s="51" customFormat="1" x14ac:dyDescent="0.25">
      <c r="A17" s="163" t="s">
        <v>7</v>
      </c>
      <c r="B17" s="164" t="s">
        <v>6</v>
      </c>
      <c r="C17" s="208"/>
      <c r="D17" s="208"/>
      <c r="E17" s="208"/>
      <c r="F17" s="212"/>
      <c r="G17" s="78">
        <v>63348.42</v>
      </c>
      <c r="H17" s="79">
        <f>SUM(H18:H22)</f>
        <v>47714</v>
      </c>
      <c r="I17" s="79">
        <v>136022.54</v>
      </c>
      <c r="J17" s="79">
        <f>SUM(J18:J22)</f>
        <v>85114</v>
      </c>
      <c r="K17" s="79">
        <v>199697.17</v>
      </c>
      <c r="L17" s="79">
        <f>SUM(L18:L22)</f>
        <v>183108.28</v>
      </c>
      <c r="M17" s="79">
        <v>366306.69</v>
      </c>
      <c r="N17" s="80">
        <f>SUM(N18:N22)</f>
        <v>351208.93</v>
      </c>
    </row>
    <row r="18" spans="1:14" s="51" customFormat="1" ht="25.5" x14ac:dyDescent="0.25">
      <c r="A18" s="165"/>
      <c r="B18" s="204"/>
      <c r="C18" s="218" t="s">
        <v>188</v>
      </c>
      <c r="D18" s="218" t="s">
        <v>189</v>
      </c>
      <c r="E18" s="218" t="s">
        <v>190</v>
      </c>
      <c r="F18" s="220" t="s">
        <v>191</v>
      </c>
      <c r="G18" s="221"/>
      <c r="H18" s="222">
        <v>29500</v>
      </c>
      <c r="I18" s="223"/>
      <c r="J18" s="222">
        <v>37500</v>
      </c>
      <c r="K18" s="223"/>
      <c r="L18" s="222">
        <v>87500</v>
      </c>
      <c r="M18" s="223"/>
      <c r="N18" s="224">
        <v>148445.25</v>
      </c>
    </row>
    <row r="19" spans="1:14" s="51" customFormat="1" ht="38.25" x14ac:dyDescent="0.25">
      <c r="A19" s="165"/>
      <c r="B19" s="204"/>
      <c r="C19" s="225" t="s">
        <v>192</v>
      </c>
      <c r="D19" s="225" t="s">
        <v>193</v>
      </c>
      <c r="E19" s="225" t="s">
        <v>194</v>
      </c>
      <c r="F19" s="226" t="s">
        <v>191</v>
      </c>
      <c r="G19" s="227"/>
      <c r="H19" s="228">
        <v>0</v>
      </c>
      <c r="I19" s="229"/>
      <c r="J19" s="228">
        <v>1000</v>
      </c>
      <c r="K19" s="229"/>
      <c r="L19" s="228">
        <v>3000</v>
      </c>
      <c r="M19" s="229"/>
      <c r="N19" s="230">
        <v>8000</v>
      </c>
    </row>
    <row r="20" spans="1:14" s="51" customFormat="1" ht="38.25" x14ac:dyDescent="0.25">
      <c r="A20" s="165"/>
      <c r="B20" s="204"/>
      <c r="C20" s="225" t="s">
        <v>195</v>
      </c>
      <c r="D20" s="225" t="s">
        <v>196</v>
      </c>
      <c r="E20" s="225" t="s">
        <v>197</v>
      </c>
      <c r="F20" s="226" t="s">
        <v>191</v>
      </c>
      <c r="G20" s="227"/>
      <c r="H20" s="228">
        <v>1214</v>
      </c>
      <c r="I20" s="229"/>
      <c r="J20" s="228">
        <v>1614</v>
      </c>
      <c r="K20" s="229"/>
      <c r="L20" s="228">
        <v>2214</v>
      </c>
      <c r="M20" s="229"/>
      <c r="N20" s="230">
        <v>2824.5</v>
      </c>
    </row>
    <row r="21" spans="1:14" s="51" customFormat="1" ht="25.5" x14ac:dyDescent="0.25">
      <c r="A21" s="165"/>
      <c r="B21" s="204"/>
      <c r="C21" s="225" t="s">
        <v>198</v>
      </c>
      <c r="D21" s="225" t="s">
        <v>199</v>
      </c>
      <c r="E21" s="225" t="s">
        <v>190</v>
      </c>
      <c r="F21" s="226" t="s">
        <v>191</v>
      </c>
      <c r="G21" s="227"/>
      <c r="H21" s="228">
        <v>12000</v>
      </c>
      <c r="I21" s="229"/>
      <c r="J21" s="228">
        <v>28000</v>
      </c>
      <c r="K21" s="229"/>
      <c r="L21" s="228">
        <v>48000</v>
      </c>
      <c r="M21" s="229"/>
      <c r="N21" s="230">
        <v>82383.56</v>
      </c>
    </row>
    <row r="22" spans="1:14" s="51" customFormat="1" ht="25.5" x14ac:dyDescent="0.25">
      <c r="A22" s="165"/>
      <c r="B22" s="204"/>
      <c r="C22" s="205" t="s">
        <v>200</v>
      </c>
      <c r="D22" s="205" t="s">
        <v>201</v>
      </c>
      <c r="E22" s="205" t="s">
        <v>190</v>
      </c>
      <c r="F22" s="209" t="s">
        <v>191</v>
      </c>
      <c r="G22" s="213"/>
      <c r="H22" s="215">
        <v>5000</v>
      </c>
      <c r="I22" s="214"/>
      <c r="J22" s="215">
        <v>17000</v>
      </c>
      <c r="K22" s="214"/>
      <c r="L22" s="215">
        <v>42394.28</v>
      </c>
      <c r="M22" s="214"/>
      <c r="N22" s="216">
        <v>109555.62</v>
      </c>
    </row>
    <row r="23" spans="1:14" x14ac:dyDescent="0.25">
      <c r="A23" s="165" t="s">
        <v>13</v>
      </c>
      <c r="B23" s="164" t="s">
        <v>12</v>
      </c>
      <c r="C23" s="207"/>
      <c r="D23" s="207"/>
      <c r="E23" s="207"/>
      <c r="F23" s="211"/>
      <c r="G23" s="85"/>
      <c r="H23" s="87">
        <v>0</v>
      </c>
      <c r="I23" s="87">
        <v>89863.93</v>
      </c>
      <c r="J23" s="87">
        <v>65000</v>
      </c>
      <c r="K23" s="87">
        <v>89863.93</v>
      </c>
      <c r="L23" s="87">
        <v>95000</v>
      </c>
      <c r="M23" s="87">
        <v>137767.51</v>
      </c>
      <c r="N23" s="88">
        <v>138615.25</v>
      </c>
    </row>
    <row r="24" spans="1:14" ht="25.5" x14ac:dyDescent="0.25">
      <c r="A24" s="165"/>
      <c r="B24" s="204"/>
      <c r="C24" s="207" t="s">
        <v>202</v>
      </c>
      <c r="D24" s="207" t="s">
        <v>203</v>
      </c>
      <c r="E24" s="207" t="s">
        <v>204</v>
      </c>
      <c r="F24" s="211" t="s">
        <v>191</v>
      </c>
      <c r="G24" s="85"/>
      <c r="H24" s="94">
        <v>0</v>
      </c>
      <c r="I24" s="87"/>
      <c r="J24" s="94">
        <v>65000</v>
      </c>
      <c r="K24" s="87"/>
      <c r="L24" s="94">
        <v>95000</v>
      </c>
      <c r="M24" s="87"/>
      <c r="N24" s="96">
        <v>138615.25</v>
      </c>
    </row>
    <row r="25" spans="1:14" ht="30" x14ac:dyDescent="0.25">
      <c r="A25" s="168" t="s">
        <v>5</v>
      </c>
      <c r="B25" s="169" t="s">
        <v>136</v>
      </c>
      <c r="C25" s="206"/>
      <c r="D25" s="206"/>
      <c r="E25" s="206"/>
      <c r="F25" s="210"/>
      <c r="G25" s="89">
        <f t="shared" ref="G25:N25" si="0">+G17+G23</f>
        <v>63348.42</v>
      </c>
      <c r="H25" s="90">
        <f t="shared" si="0"/>
        <v>47714</v>
      </c>
      <c r="I25" s="90">
        <f t="shared" si="0"/>
        <v>225886.47</v>
      </c>
      <c r="J25" s="90">
        <f t="shared" si="0"/>
        <v>150114</v>
      </c>
      <c r="K25" s="90">
        <f t="shared" si="0"/>
        <v>289561.09999999998</v>
      </c>
      <c r="L25" s="90">
        <f t="shared" si="0"/>
        <v>278108.28000000003</v>
      </c>
      <c r="M25" s="90">
        <f t="shared" si="0"/>
        <v>504074.2</v>
      </c>
      <c r="N25" s="91">
        <f t="shared" si="0"/>
        <v>489824.18</v>
      </c>
    </row>
    <row r="26" spans="1:14" s="61" customFormat="1" x14ac:dyDescent="0.25">
      <c r="A26" s="165" t="s">
        <v>173</v>
      </c>
      <c r="B26" s="164" t="s">
        <v>14</v>
      </c>
      <c r="C26" s="217"/>
      <c r="D26" s="217"/>
      <c r="E26" s="217"/>
      <c r="F26" s="219"/>
      <c r="G26" s="92">
        <v>24280.38</v>
      </c>
      <c r="H26" s="94">
        <f>SUM(H27:H29)</f>
        <v>0</v>
      </c>
      <c r="I26" s="94">
        <v>55329.79</v>
      </c>
      <c r="J26" s="94">
        <f>SUM(J27:J29)</f>
        <v>19483</v>
      </c>
      <c r="K26" s="94">
        <v>76174.03</v>
      </c>
      <c r="L26" s="94">
        <f>SUM(L27:L29)</f>
        <v>19483</v>
      </c>
      <c r="M26" s="94">
        <v>78457.679999999993</v>
      </c>
      <c r="N26" s="96">
        <f>SUM(N27:N29)</f>
        <v>32480.53</v>
      </c>
    </row>
    <row r="27" spans="1:14" s="61" customFormat="1" ht="25.5" x14ac:dyDescent="0.25">
      <c r="A27" s="165"/>
      <c r="B27" s="204"/>
      <c r="C27" s="218" t="s">
        <v>205</v>
      </c>
      <c r="D27" s="218" t="s">
        <v>206</v>
      </c>
      <c r="E27" s="218" t="s">
        <v>190</v>
      </c>
      <c r="F27" s="220" t="s">
        <v>191</v>
      </c>
      <c r="G27" s="234"/>
      <c r="H27" s="235">
        <v>0</v>
      </c>
      <c r="I27" s="235"/>
      <c r="J27" s="235">
        <v>12000</v>
      </c>
      <c r="K27" s="235"/>
      <c r="L27" s="235">
        <v>12000</v>
      </c>
      <c r="M27" s="235"/>
      <c r="N27" s="236">
        <v>15091.63</v>
      </c>
    </row>
    <row r="28" spans="1:14" s="61" customFormat="1" ht="25.5" x14ac:dyDescent="0.25">
      <c r="A28" s="165"/>
      <c r="B28" s="204"/>
      <c r="C28" s="225" t="s">
        <v>207</v>
      </c>
      <c r="D28" s="225" t="s">
        <v>206</v>
      </c>
      <c r="E28" s="225" t="s">
        <v>208</v>
      </c>
      <c r="F28" s="226" t="s">
        <v>191</v>
      </c>
      <c r="G28" s="237"/>
      <c r="H28" s="238">
        <v>0</v>
      </c>
      <c r="I28" s="238"/>
      <c r="J28" s="238">
        <v>2800</v>
      </c>
      <c r="K28" s="238"/>
      <c r="L28" s="238">
        <v>2800</v>
      </c>
      <c r="M28" s="238"/>
      <c r="N28" s="239">
        <v>2800</v>
      </c>
    </row>
    <row r="29" spans="1:14" s="61" customFormat="1" ht="38.25" x14ac:dyDescent="0.25">
      <c r="A29" s="165"/>
      <c r="B29" s="204"/>
      <c r="C29" s="205" t="s">
        <v>209</v>
      </c>
      <c r="D29" s="205" t="s">
        <v>210</v>
      </c>
      <c r="E29" s="205" t="s">
        <v>211</v>
      </c>
      <c r="F29" s="209" t="s">
        <v>191</v>
      </c>
      <c r="G29" s="233"/>
      <c r="H29" s="231">
        <v>0</v>
      </c>
      <c r="I29" s="231"/>
      <c r="J29" s="231">
        <v>4683</v>
      </c>
      <c r="K29" s="231"/>
      <c r="L29" s="231">
        <v>4683</v>
      </c>
      <c r="M29" s="231"/>
      <c r="N29" s="232">
        <v>14588.9</v>
      </c>
    </row>
    <row r="30" spans="1:14" x14ac:dyDescent="0.25">
      <c r="A30" s="168" t="s">
        <v>15</v>
      </c>
      <c r="B30" s="170" t="s">
        <v>135</v>
      </c>
      <c r="C30" s="206"/>
      <c r="D30" s="206"/>
      <c r="E30" s="206"/>
      <c r="F30" s="210"/>
      <c r="G30" s="89">
        <f t="shared" ref="G30:N30" si="1">+G26</f>
        <v>24280.38</v>
      </c>
      <c r="H30" s="90">
        <f t="shared" si="1"/>
        <v>0</v>
      </c>
      <c r="I30" s="90">
        <f t="shared" si="1"/>
        <v>55329.79</v>
      </c>
      <c r="J30" s="90">
        <f t="shared" si="1"/>
        <v>19483</v>
      </c>
      <c r="K30" s="90">
        <f t="shared" si="1"/>
        <v>76174.03</v>
      </c>
      <c r="L30" s="90">
        <f t="shared" si="1"/>
        <v>19483</v>
      </c>
      <c r="M30" s="90">
        <f t="shared" si="1"/>
        <v>78457.679999999993</v>
      </c>
      <c r="N30" s="91">
        <f t="shared" si="1"/>
        <v>32480.53</v>
      </c>
    </row>
    <row r="31" spans="1:14" x14ac:dyDescent="0.25">
      <c r="A31" s="165" t="s">
        <v>22</v>
      </c>
      <c r="B31" s="171" t="s">
        <v>21</v>
      </c>
      <c r="C31" s="217"/>
      <c r="D31" s="217"/>
      <c r="E31" s="217"/>
      <c r="F31" s="219"/>
      <c r="G31" s="92">
        <v>19686.3</v>
      </c>
      <c r="H31" s="94">
        <f>SUM(H32:H42)</f>
        <v>20533.55</v>
      </c>
      <c r="I31" s="94">
        <v>35445.589999999997</v>
      </c>
      <c r="J31" s="94">
        <f>SUM(J32:J42)</f>
        <v>41153.550000000003</v>
      </c>
      <c r="K31" s="94">
        <v>38905.660000000003</v>
      </c>
      <c r="L31" s="94">
        <f>SUM(L32:L42)</f>
        <v>52953.55</v>
      </c>
      <c r="M31" s="94">
        <v>42684.9</v>
      </c>
      <c r="N31" s="96">
        <f>SUM(N32:N42)</f>
        <v>67799.899999999994</v>
      </c>
    </row>
    <row r="32" spans="1:14" ht="25.5" x14ac:dyDescent="0.25">
      <c r="A32" s="165"/>
      <c r="B32" s="240"/>
      <c r="C32" s="218" t="s">
        <v>212</v>
      </c>
      <c r="D32" s="218" t="s">
        <v>213</v>
      </c>
      <c r="E32" s="218" t="s">
        <v>190</v>
      </c>
      <c r="F32" s="220" t="s">
        <v>191</v>
      </c>
      <c r="G32" s="234"/>
      <c r="H32" s="235">
        <v>1000</v>
      </c>
      <c r="I32" s="235"/>
      <c r="J32" s="235">
        <v>2000</v>
      </c>
      <c r="K32" s="235"/>
      <c r="L32" s="235">
        <v>2000</v>
      </c>
      <c r="M32" s="235"/>
      <c r="N32" s="236">
        <v>2000</v>
      </c>
    </row>
    <row r="33" spans="1:14" ht="25.5" x14ac:dyDescent="0.25">
      <c r="A33" s="165"/>
      <c r="B33" s="240"/>
      <c r="C33" s="225" t="s">
        <v>214</v>
      </c>
      <c r="D33" s="225" t="s">
        <v>213</v>
      </c>
      <c r="E33" s="225" t="s">
        <v>215</v>
      </c>
      <c r="F33" s="226" t="s">
        <v>191</v>
      </c>
      <c r="G33" s="237"/>
      <c r="H33" s="238">
        <v>500</v>
      </c>
      <c r="I33" s="238"/>
      <c r="J33" s="238">
        <v>1250</v>
      </c>
      <c r="K33" s="238"/>
      <c r="L33" s="238">
        <v>2000</v>
      </c>
      <c r="M33" s="238"/>
      <c r="N33" s="239">
        <v>3000</v>
      </c>
    </row>
    <row r="34" spans="1:14" ht="25.5" x14ac:dyDescent="0.25">
      <c r="A34" s="165"/>
      <c r="B34" s="240"/>
      <c r="C34" s="225" t="s">
        <v>216</v>
      </c>
      <c r="D34" s="225" t="s">
        <v>217</v>
      </c>
      <c r="E34" s="225" t="s">
        <v>218</v>
      </c>
      <c r="F34" s="226" t="s">
        <v>191</v>
      </c>
      <c r="G34" s="237"/>
      <c r="H34" s="238">
        <v>2533.5500000000002</v>
      </c>
      <c r="I34" s="238"/>
      <c r="J34" s="238">
        <v>5033.55</v>
      </c>
      <c r="K34" s="238"/>
      <c r="L34" s="238">
        <v>7533.55</v>
      </c>
      <c r="M34" s="238"/>
      <c r="N34" s="239">
        <v>10000</v>
      </c>
    </row>
    <row r="35" spans="1:14" ht="25.5" x14ac:dyDescent="0.25">
      <c r="A35" s="165"/>
      <c r="B35" s="240"/>
      <c r="C35" s="225" t="s">
        <v>219</v>
      </c>
      <c r="D35" s="225" t="s">
        <v>213</v>
      </c>
      <c r="E35" s="225" t="s">
        <v>190</v>
      </c>
      <c r="F35" s="226" t="s">
        <v>191</v>
      </c>
      <c r="G35" s="237"/>
      <c r="H35" s="238">
        <v>250</v>
      </c>
      <c r="I35" s="238"/>
      <c r="J35" s="238">
        <v>500</v>
      </c>
      <c r="K35" s="238"/>
      <c r="L35" s="238">
        <v>750</v>
      </c>
      <c r="M35" s="238"/>
      <c r="N35" s="239">
        <v>1000</v>
      </c>
    </row>
    <row r="36" spans="1:14" ht="25.5" x14ac:dyDescent="0.25">
      <c r="A36" s="165"/>
      <c r="B36" s="240"/>
      <c r="C36" s="225" t="s">
        <v>220</v>
      </c>
      <c r="D36" s="225" t="s">
        <v>217</v>
      </c>
      <c r="E36" s="225" t="s">
        <v>221</v>
      </c>
      <c r="F36" s="226" t="s">
        <v>191</v>
      </c>
      <c r="G36" s="237"/>
      <c r="H36" s="238">
        <v>150</v>
      </c>
      <c r="I36" s="238"/>
      <c r="J36" s="238">
        <v>6150</v>
      </c>
      <c r="K36" s="238"/>
      <c r="L36" s="238">
        <v>6500</v>
      </c>
      <c r="M36" s="238"/>
      <c r="N36" s="239">
        <v>9000</v>
      </c>
    </row>
    <row r="37" spans="1:14" ht="25.5" x14ac:dyDescent="0.25">
      <c r="A37" s="165"/>
      <c r="B37" s="240"/>
      <c r="C37" s="225" t="s">
        <v>222</v>
      </c>
      <c r="D37" s="225" t="s">
        <v>213</v>
      </c>
      <c r="E37" s="225" t="s">
        <v>190</v>
      </c>
      <c r="F37" s="226" t="s">
        <v>191</v>
      </c>
      <c r="G37" s="237"/>
      <c r="H37" s="238">
        <v>0</v>
      </c>
      <c r="I37" s="238"/>
      <c r="J37" s="238">
        <v>0</v>
      </c>
      <c r="K37" s="238"/>
      <c r="L37" s="238">
        <v>1640</v>
      </c>
      <c r="M37" s="238"/>
      <c r="N37" s="239">
        <v>1640</v>
      </c>
    </row>
    <row r="38" spans="1:14" ht="25.5" x14ac:dyDescent="0.25">
      <c r="A38" s="165"/>
      <c r="B38" s="240"/>
      <c r="C38" s="225" t="s">
        <v>223</v>
      </c>
      <c r="D38" s="225" t="s">
        <v>213</v>
      </c>
      <c r="E38" s="225" t="s">
        <v>190</v>
      </c>
      <c r="F38" s="226" t="s">
        <v>191</v>
      </c>
      <c r="G38" s="237"/>
      <c r="H38" s="238">
        <v>4500</v>
      </c>
      <c r="I38" s="238"/>
      <c r="J38" s="238">
        <v>7000</v>
      </c>
      <c r="K38" s="238"/>
      <c r="L38" s="238">
        <v>10000</v>
      </c>
      <c r="M38" s="238"/>
      <c r="N38" s="239">
        <v>11000</v>
      </c>
    </row>
    <row r="39" spans="1:14" ht="25.5" x14ac:dyDescent="0.25">
      <c r="A39" s="165"/>
      <c r="B39" s="240"/>
      <c r="C39" s="225" t="s">
        <v>224</v>
      </c>
      <c r="D39" s="225" t="s">
        <v>217</v>
      </c>
      <c r="E39" s="225" t="s">
        <v>190</v>
      </c>
      <c r="F39" s="226" t="s">
        <v>191</v>
      </c>
      <c r="G39" s="237"/>
      <c r="H39" s="238">
        <v>0</v>
      </c>
      <c r="I39" s="238"/>
      <c r="J39" s="238">
        <v>0</v>
      </c>
      <c r="K39" s="238"/>
      <c r="L39" s="238">
        <v>390</v>
      </c>
      <c r="M39" s="238"/>
      <c r="N39" s="239">
        <v>390</v>
      </c>
    </row>
    <row r="40" spans="1:14" ht="25.5" x14ac:dyDescent="0.25">
      <c r="A40" s="165"/>
      <c r="B40" s="240"/>
      <c r="C40" s="225" t="s">
        <v>225</v>
      </c>
      <c r="D40" s="225" t="s">
        <v>217</v>
      </c>
      <c r="E40" s="225" t="s">
        <v>190</v>
      </c>
      <c r="F40" s="226" t="s">
        <v>191</v>
      </c>
      <c r="G40" s="237"/>
      <c r="H40" s="238">
        <v>600</v>
      </c>
      <c r="I40" s="238"/>
      <c r="J40" s="238">
        <v>3220</v>
      </c>
      <c r="K40" s="238"/>
      <c r="L40" s="238">
        <v>6140</v>
      </c>
      <c r="M40" s="238"/>
      <c r="N40" s="239">
        <v>8769.9</v>
      </c>
    </row>
    <row r="41" spans="1:14" ht="25.5" x14ac:dyDescent="0.25">
      <c r="A41" s="165"/>
      <c r="B41" s="240"/>
      <c r="C41" s="225" t="s">
        <v>226</v>
      </c>
      <c r="D41" s="225" t="s">
        <v>217</v>
      </c>
      <c r="E41" s="225" t="s">
        <v>190</v>
      </c>
      <c r="F41" s="226" t="s">
        <v>191</v>
      </c>
      <c r="G41" s="237"/>
      <c r="H41" s="238">
        <v>11000</v>
      </c>
      <c r="I41" s="238"/>
      <c r="J41" s="238">
        <v>11000</v>
      </c>
      <c r="K41" s="238"/>
      <c r="L41" s="238">
        <v>11000</v>
      </c>
      <c r="M41" s="238"/>
      <c r="N41" s="239">
        <v>11000</v>
      </c>
    </row>
    <row r="42" spans="1:14" ht="25.5" x14ac:dyDescent="0.25">
      <c r="A42" s="165"/>
      <c r="B42" s="240"/>
      <c r="C42" s="205" t="s">
        <v>227</v>
      </c>
      <c r="D42" s="205" t="s">
        <v>228</v>
      </c>
      <c r="E42" s="205" t="s">
        <v>229</v>
      </c>
      <c r="F42" s="209" t="s">
        <v>191</v>
      </c>
      <c r="G42" s="233"/>
      <c r="H42" s="231">
        <v>0</v>
      </c>
      <c r="I42" s="231"/>
      <c r="J42" s="231">
        <v>5000</v>
      </c>
      <c r="K42" s="231"/>
      <c r="L42" s="231">
        <v>5000</v>
      </c>
      <c r="M42" s="231"/>
      <c r="N42" s="232">
        <v>10000</v>
      </c>
    </row>
    <row r="43" spans="1:14" ht="30" x14ac:dyDescent="0.25">
      <c r="A43" s="165" t="s">
        <v>24</v>
      </c>
      <c r="B43" s="171" t="s">
        <v>23</v>
      </c>
      <c r="C43" s="206"/>
      <c r="D43" s="206"/>
      <c r="E43" s="206"/>
      <c r="F43" s="210"/>
      <c r="G43" s="92"/>
      <c r="H43" s="94"/>
      <c r="I43" s="94"/>
      <c r="J43" s="94"/>
      <c r="K43" s="94"/>
      <c r="L43" s="94"/>
      <c r="M43" s="94"/>
      <c r="N43" s="96"/>
    </row>
    <row r="44" spans="1:14" x14ac:dyDescent="0.25">
      <c r="A44" s="165" t="s">
        <v>26</v>
      </c>
      <c r="B44" s="164" t="s">
        <v>25</v>
      </c>
      <c r="C44" s="217"/>
      <c r="D44" s="217"/>
      <c r="E44" s="217"/>
      <c r="F44" s="219"/>
      <c r="G44" s="92">
        <v>7.0000000000000007E-2</v>
      </c>
      <c r="H44" s="94">
        <v>29.13</v>
      </c>
      <c r="I44" s="94">
        <v>7.0000000000000007E-2</v>
      </c>
      <c r="J44" s="94">
        <v>39.130000000000003</v>
      </c>
      <c r="K44" s="94">
        <v>7.0000000000000007E-2</v>
      </c>
      <c r="L44" s="94">
        <v>64.13</v>
      </c>
      <c r="M44" s="94">
        <v>7.0000000000000007E-2</v>
      </c>
      <c r="N44" s="96">
        <v>100.1</v>
      </c>
    </row>
    <row r="45" spans="1:14" ht="25.5" x14ac:dyDescent="0.25">
      <c r="A45" s="165"/>
      <c r="B45" s="204"/>
      <c r="C45" s="207" t="s">
        <v>230</v>
      </c>
      <c r="D45" s="207" t="s">
        <v>231</v>
      </c>
      <c r="E45" s="207" t="s">
        <v>232</v>
      </c>
      <c r="F45" s="211" t="s">
        <v>191</v>
      </c>
      <c r="G45" s="92"/>
      <c r="H45" s="94">
        <v>29.13</v>
      </c>
      <c r="I45" s="94"/>
      <c r="J45" s="94">
        <v>39.130000000000003</v>
      </c>
      <c r="K45" s="94"/>
      <c r="L45" s="94">
        <v>64.13</v>
      </c>
      <c r="M45" s="94"/>
      <c r="N45" s="96">
        <v>100.1</v>
      </c>
    </row>
    <row r="46" spans="1:14" x14ac:dyDescent="0.25">
      <c r="A46" s="165" t="s">
        <v>28</v>
      </c>
      <c r="B46" s="164" t="s">
        <v>27</v>
      </c>
      <c r="C46" s="206"/>
      <c r="D46" s="206"/>
      <c r="E46" s="206"/>
      <c r="F46" s="210"/>
      <c r="G46" s="97"/>
      <c r="H46" s="99"/>
      <c r="I46" s="99"/>
      <c r="J46" s="99"/>
      <c r="K46" s="99"/>
      <c r="L46" s="99"/>
      <c r="M46" s="99"/>
      <c r="N46" s="101"/>
    </row>
    <row r="47" spans="1:14" x14ac:dyDescent="0.25">
      <c r="A47" s="165" t="s">
        <v>30</v>
      </c>
      <c r="B47" s="164" t="s">
        <v>29</v>
      </c>
      <c r="C47" s="217"/>
      <c r="D47" s="217"/>
      <c r="E47" s="217"/>
      <c r="F47" s="219"/>
      <c r="G47" s="97">
        <v>1934.08</v>
      </c>
      <c r="H47" s="99">
        <f>SUM(H48:H50)</f>
        <v>1904.5</v>
      </c>
      <c r="I47" s="99">
        <v>5270.32</v>
      </c>
      <c r="J47" s="99">
        <f>SUM(J48:J50)</f>
        <v>3654.5</v>
      </c>
      <c r="K47" s="99">
        <v>12268.24</v>
      </c>
      <c r="L47" s="99">
        <f>SUM(L48:L50)</f>
        <v>7154.5</v>
      </c>
      <c r="M47" s="99">
        <v>16972.73</v>
      </c>
      <c r="N47" s="101">
        <f>SUM(N48:N50)</f>
        <v>10266.69</v>
      </c>
    </row>
    <row r="48" spans="1:14" ht="38.25" x14ac:dyDescent="0.25">
      <c r="A48" s="165"/>
      <c r="B48" s="204"/>
      <c r="C48" s="218" t="s">
        <v>233</v>
      </c>
      <c r="D48" s="218" t="s">
        <v>234</v>
      </c>
      <c r="E48" s="218" t="s">
        <v>235</v>
      </c>
      <c r="F48" s="220" t="s">
        <v>191</v>
      </c>
      <c r="G48" s="242"/>
      <c r="H48" s="247">
        <v>0</v>
      </c>
      <c r="I48" s="244"/>
      <c r="J48" s="247">
        <v>0</v>
      </c>
      <c r="K48" s="244"/>
      <c r="L48" s="247">
        <v>0</v>
      </c>
      <c r="M48" s="244"/>
      <c r="N48" s="248">
        <v>50</v>
      </c>
    </row>
    <row r="49" spans="1:14" ht="38.25" x14ac:dyDescent="0.25">
      <c r="A49" s="165"/>
      <c r="B49" s="204"/>
      <c r="C49" s="225" t="s">
        <v>236</v>
      </c>
      <c r="D49" s="225" t="s">
        <v>234</v>
      </c>
      <c r="E49" s="225" t="s">
        <v>235</v>
      </c>
      <c r="F49" s="226" t="s">
        <v>191</v>
      </c>
      <c r="G49" s="249"/>
      <c r="H49" s="250">
        <v>152</v>
      </c>
      <c r="I49" s="251"/>
      <c r="J49" s="250">
        <v>402</v>
      </c>
      <c r="K49" s="251"/>
      <c r="L49" s="250">
        <v>1902</v>
      </c>
      <c r="M49" s="251"/>
      <c r="N49" s="252">
        <v>3206.69</v>
      </c>
    </row>
    <row r="50" spans="1:14" ht="38.25" x14ac:dyDescent="0.25">
      <c r="A50" s="165"/>
      <c r="B50" s="204"/>
      <c r="C50" s="205" t="s">
        <v>237</v>
      </c>
      <c r="D50" s="205" t="s">
        <v>234</v>
      </c>
      <c r="E50" s="205" t="s">
        <v>235</v>
      </c>
      <c r="F50" s="209" t="s">
        <v>191</v>
      </c>
      <c r="G50" s="241"/>
      <c r="H50" s="245">
        <v>1752.5</v>
      </c>
      <c r="I50" s="243"/>
      <c r="J50" s="245">
        <v>3252.5</v>
      </c>
      <c r="K50" s="243"/>
      <c r="L50" s="245">
        <v>5252.5</v>
      </c>
      <c r="M50" s="243"/>
      <c r="N50" s="246">
        <v>7010</v>
      </c>
    </row>
    <row r="51" spans="1:14" x14ac:dyDescent="0.25">
      <c r="A51" s="168" t="s">
        <v>20</v>
      </c>
      <c r="B51" s="170" t="s">
        <v>119</v>
      </c>
      <c r="C51" s="206"/>
      <c r="D51" s="206"/>
      <c r="E51" s="206"/>
      <c r="F51" s="210"/>
      <c r="G51" s="89">
        <f t="shared" ref="G51:N51" si="2">+G47+G46+G44+G43+G31</f>
        <v>21620.45</v>
      </c>
      <c r="H51" s="90">
        <f t="shared" si="2"/>
        <v>22467.18</v>
      </c>
      <c r="I51" s="90">
        <f t="shared" si="2"/>
        <v>40715.979999999996</v>
      </c>
      <c r="J51" s="90">
        <f t="shared" si="2"/>
        <v>44847.18</v>
      </c>
      <c r="K51" s="90">
        <f t="shared" si="2"/>
        <v>51173.97</v>
      </c>
      <c r="L51" s="90">
        <f t="shared" si="2"/>
        <v>60172.18</v>
      </c>
      <c r="M51" s="90">
        <f t="shared" si="2"/>
        <v>59657.7</v>
      </c>
      <c r="N51" s="91">
        <f t="shared" si="2"/>
        <v>78166.69</v>
      </c>
    </row>
    <row r="52" spans="1:14" x14ac:dyDescent="0.25">
      <c r="A52" s="165" t="s">
        <v>33</v>
      </c>
      <c r="B52" s="164" t="s">
        <v>32</v>
      </c>
      <c r="C52" s="166"/>
      <c r="D52" s="166"/>
      <c r="E52" s="166"/>
      <c r="F52" s="167"/>
      <c r="G52" s="97"/>
      <c r="H52" s="99"/>
      <c r="I52" s="99"/>
      <c r="J52" s="99"/>
      <c r="K52" s="99"/>
      <c r="L52" s="99"/>
      <c r="M52" s="99"/>
      <c r="N52" s="101"/>
    </row>
    <row r="53" spans="1:14" x14ac:dyDescent="0.25">
      <c r="A53" s="165" t="s">
        <v>34</v>
      </c>
      <c r="B53" s="164" t="s">
        <v>0</v>
      </c>
      <c r="C53" s="217"/>
      <c r="D53" s="217"/>
      <c r="E53" s="217"/>
      <c r="F53" s="219"/>
      <c r="G53" s="97">
        <v>10172</v>
      </c>
      <c r="H53" s="99">
        <f>SUM(H54:H67)</f>
        <v>0</v>
      </c>
      <c r="I53" s="99">
        <v>66572</v>
      </c>
      <c r="J53" s="99">
        <f>SUM(J54:J67)</f>
        <v>84326</v>
      </c>
      <c r="K53" s="99">
        <v>127550.54</v>
      </c>
      <c r="L53" s="99">
        <f>SUM(L54:L67)</f>
        <v>203442.91999999998</v>
      </c>
      <c r="M53" s="99">
        <v>213982.29</v>
      </c>
      <c r="N53" s="101">
        <f>SUM(N54:N67)</f>
        <v>692946.12000000011</v>
      </c>
    </row>
    <row r="54" spans="1:14" ht="38.25" x14ac:dyDescent="0.25">
      <c r="A54" s="165"/>
      <c r="B54" s="204"/>
      <c r="C54" s="218" t="s">
        <v>238</v>
      </c>
      <c r="D54" s="218" t="s">
        <v>239</v>
      </c>
      <c r="E54" s="218" t="s">
        <v>240</v>
      </c>
      <c r="F54" s="220" t="s">
        <v>191</v>
      </c>
      <c r="G54" s="242"/>
      <c r="H54" s="247">
        <v>0</v>
      </c>
      <c r="I54" s="244"/>
      <c r="J54" s="247">
        <v>4326</v>
      </c>
      <c r="K54" s="244"/>
      <c r="L54" s="247">
        <v>4326</v>
      </c>
      <c r="M54" s="244"/>
      <c r="N54" s="248">
        <v>4326</v>
      </c>
    </row>
    <row r="55" spans="1:14" ht="38.25" x14ac:dyDescent="0.25">
      <c r="A55" s="165"/>
      <c r="B55" s="204"/>
      <c r="C55" s="225" t="s">
        <v>241</v>
      </c>
      <c r="D55" s="225" t="s">
        <v>242</v>
      </c>
      <c r="E55" s="225" t="s">
        <v>243</v>
      </c>
      <c r="F55" s="226" t="s">
        <v>191</v>
      </c>
      <c r="G55" s="249"/>
      <c r="H55" s="250">
        <v>0</v>
      </c>
      <c r="I55" s="251"/>
      <c r="J55" s="250">
        <v>0</v>
      </c>
      <c r="K55" s="251"/>
      <c r="L55" s="250">
        <v>11256.56</v>
      </c>
      <c r="M55" s="251"/>
      <c r="N55" s="252">
        <v>11256.56</v>
      </c>
    </row>
    <row r="56" spans="1:14" ht="51" x14ac:dyDescent="0.25">
      <c r="A56" s="165"/>
      <c r="B56" s="204"/>
      <c r="C56" s="225" t="s">
        <v>244</v>
      </c>
      <c r="D56" s="225" t="s">
        <v>242</v>
      </c>
      <c r="E56" s="225" t="s">
        <v>243</v>
      </c>
      <c r="F56" s="226" t="s">
        <v>191</v>
      </c>
      <c r="G56" s="249"/>
      <c r="H56" s="250">
        <v>0</v>
      </c>
      <c r="I56" s="251"/>
      <c r="J56" s="250">
        <v>0</v>
      </c>
      <c r="K56" s="251"/>
      <c r="L56" s="250">
        <v>0</v>
      </c>
      <c r="M56" s="251"/>
      <c r="N56" s="252">
        <v>38000</v>
      </c>
    </row>
    <row r="57" spans="1:14" ht="38.25" x14ac:dyDescent="0.25">
      <c r="A57" s="165"/>
      <c r="B57" s="204"/>
      <c r="C57" s="225" t="s">
        <v>245</v>
      </c>
      <c r="D57" s="225" t="s">
        <v>242</v>
      </c>
      <c r="E57" s="225" t="s">
        <v>243</v>
      </c>
      <c r="F57" s="226" t="s">
        <v>191</v>
      </c>
      <c r="G57" s="249"/>
      <c r="H57" s="250">
        <v>0</v>
      </c>
      <c r="I57" s="251"/>
      <c r="J57" s="250">
        <v>0</v>
      </c>
      <c r="K57" s="251"/>
      <c r="L57" s="250">
        <v>30000</v>
      </c>
      <c r="M57" s="251"/>
      <c r="N57" s="252">
        <v>115892.69</v>
      </c>
    </row>
    <row r="58" spans="1:14" ht="38.25" x14ac:dyDescent="0.25">
      <c r="A58" s="165"/>
      <c r="B58" s="204"/>
      <c r="C58" s="225" t="s">
        <v>246</v>
      </c>
      <c r="D58" s="225" t="s">
        <v>242</v>
      </c>
      <c r="E58" s="225" t="s">
        <v>243</v>
      </c>
      <c r="F58" s="226" t="s">
        <v>191</v>
      </c>
      <c r="G58" s="249"/>
      <c r="H58" s="250">
        <v>0</v>
      </c>
      <c r="I58" s="251"/>
      <c r="J58" s="250">
        <v>10000</v>
      </c>
      <c r="K58" s="251"/>
      <c r="L58" s="250">
        <v>10000</v>
      </c>
      <c r="M58" s="251"/>
      <c r="N58" s="252">
        <v>45000</v>
      </c>
    </row>
    <row r="59" spans="1:14" ht="38.25" x14ac:dyDescent="0.25">
      <c r="A59" s="165"/>
      <c r="B59" s="204"/>
      <c r="C59" s="225" t="s">
        <v>247</v>
      </c>
      <c r="D59" s="225" t="s">
        <v>242</v>
      </c>
      <c r="E59" s="225" t="s">
        <v>243</v>
      </c>
      <c r="F59" s="226" t="s">
        <v>191</v>
      </c>
      <c r="G59" s="249"/>
      <c r="H59" s="250">
        <v>0</v>
      </c>
      <c r="I59" s="251"/>
      <c r="J59" s="250">
        <v>10000</v>
      </c>
      <c r="K59" s="251"/>
      <c r="L59" s="250">
        <v>10000</v>
      </c>
      <c r="M59" s="251"/>
      <c r="N59" s="252">
        <v>25000</v>
      </c>
    </row>
    <row r="60" spans="1:14" ht="25.5" x14ac:dyDescent="0.25">
      <c r="A60" s="165"/>
      <c r="B60" s="204"/>
      <c r="C60" s="225" t="s">
        <v>248</v>
      </c>
      <c r="D60" s="225" t="s">
        <v>239</v>
      </c>
      <c r="E60" s="225" t="s">
        <v>240</v>
      </c>
      <c r="F60" s="226" t="s">
        <v>191</v>
      </c>
      <c r="G60" s="249"/>
      <c r="H60" s="250">
        <v>0</v>
      </c>
      <c r="I60" s="251"/>
      <c r="J60" s="250">
        <v>0</v>
      </c>
      <c r="K60" s="251"/>
      <c r="L60" s="250">
        <v>0</v>
      </c>
      <c r="M60" s="251"/>
      <c r="N60" s="252">
        <v>21663.32</v>
      </c>
    </row>
    <row r="61" spans="1:14" ht="38.25" x14ac:dyDescent="0.25">
      <c r="A61" s="165"/>
      <c r="B61" s="204"/>
      <c r="C61" s="225" t="s">
        <v>249</v>
      </c>
      <c r="D61" s="225" t="s">
        <v>242</v>
      </c>
      <c r="E61" s="225" t="s">
        <v>243</v>
      </c>
      <c r="F61" s="226" t="s">
        <v>191</v>
      </c>
      <c r="G61" s="249"/>
      <c r="H61" s="250">
        <v>0</v>
      </c>
      <c r="I61" s="251"/>
      <c r="J61" s="250">
        <v>0</v>
      </c>
      <c r="K61" s="251"/>
      <c r="L61" s="250">
        <v>0</v>
      </c>
      <c r="M61" s="251"/>
      <c r="N61" s="252">
        <v>2000</v>
      </c>
    </row>
    <row r="62" spans="1:14" ht="63.75" x14ac:dyDescent="0.25">
      <c r="A62" s="165"/>
      <c r="B62" s="204"/>
      <c r="C62" s="225" t="s">
        <v>250</v>
      </c>
      <c r="D62" s="225" t="s">
        <v>242</v>
      </c>
      <c r="E62" s="225" t="s">
        <v>243</v>
      </c>
      <c r="F62" s="226" t="s">
        <v>191</v>
      </c>
      <c r="G62" s="249"/>
      <c r="H62" s="250">
        <v>0</v>
      </c>
      <c r="I62" s="251"/>
      <c r="J62" s="250">
        <v>10000</v>
      </c>
      <c r="K62" s="251"/>
      <c r="L62" s="250">
        <v>10000</v>
      </c>
      <c r="M62" s="251"/>
      <c r="N62" s="252">
        <v>83188.73</v>
      </c>
    </row>
    <row r="63" spans="1:14" ht="51" x14ac:dyDescent="0.25">
      <c r="A63" s="165"/>
      <c r="B63" s="204"/>
      <c r="C63" s="225" t="s">
        <v>251</v>
      </c>
      <c r="D63" s="225" t="s">
        <v>242</v>
      </c>
      <c r="E63" s="225" t="s">
        <v>243</v>
      </c>
      <c r="F63" s="226" t="s">
        <v>191</v>
      </c>
      <c r="G63" s="249"/>
      <c r="H63" s="250">
        <v>0</v>
      </c>
      <c r="I63" s="251"/>
      <c r="J63" s="250">
        <v>0</v>
      </c>
      <c r="K63" s="251"/>
      <c r="L63" s="250">
        <v>0</v>
      </c>
      <c r="M63" s="251"/>
      <c r="N63" s="252">
        <v>24000</v>
      </c>
    </row>
    <row r="64" spans="1:14" ht="38.25" x14ac:dyDescent="0.25">
      <c r="A64" s="165"/>
      <c r="B64" s="204"/>
      <c r="C64" s="225" t="s">
        <v>252</v>
      </c>
      <c r="D64" s="225" t="s">
        <v>239</v>
      </c>
      <c r="E64" s="225" t="s">
        <v>240</v>
      </c>
      <c r="F64" s="226" t="s">
        <v>191</v>
      </c>
      <c r="G64" s="249"/>
      <c r="H64" s="250">
        <v>0</v>
      </c>
      <c r="I64" s="251"/>
      <c r="J64" s="250">
        <v>50000</v>
      </c>
      <c r="K64" s="251"/>
      <c r="L64" s="250">
        <v>50000</v>
      </c>
      <c r="M64" s="251"/>
      <c r="N64" s="252">
        <v>244758.46</v>
      </c>
    </row>
    <row r="65" spans="1:14" ht="25.5" x14ac:dyDescent="0.25">
      <c r="A65" s="165"/>
      <c r="B65" s="204"/>
      <c r="C65" s="225" t="s">
        <v>253</v>
      </c>
      <c r="D65" s="225" t="s">
        <v>239</v>
      </c>
      <c r="E65" s="225" t="s">
        <v>240</v>
      </c>
      <c r="F65" s="226" t="s">
        <v>191</v>
      </c>
      <c r="G65" s="249"/>
      <c r="H65" s="250">
        <v>0</v>
      </c>
      <c r="I65" s="251"/>
      <c r="J65" s="250">
        <v>0</v>
      </c>
      <c r="K65" s="251"/>
      <c r="L65" s="250">
        <v>23565.43</v>
      </c>
      <c r="M65" s="251"/>
      <c r="N65" s="252">
        <v>23565.43</v>
      </c>
    </row>
    <row r="66" spans="1:14" ht="38.25" x14ac:dyDescent="0.25">
      <c r="A66" s="165"/>
      <c r="B66" s="204"/>
      <c r="C66" s="225" t="s">
        <v>254</v>
      </c>
      <c r="D66" s="225" t="s">
        <v>239</v>
      </c>
      <c r="E66" s="225" t="s">
        <v>240</v>
      </c>
      <c r="F66" s="226" t="s">
        <v>191</v>
      </c>
      <c r="G66" s="249"/>
      <c r="H66" s="250">
        <v>0</v>
      </c>
      <c r="I66" s="251"/>
      <c r="J66" s="250">
        <v>0</v>
      </c>
      <c r="K66" s="251"/>
      <c r="L66" s="250">
        <v>25000</v>
      </c>
      <c r="M66" s="251"/>
      <c r="N66" s="252">
        <v>25000</v>
      </c>
    </row>
    <row r="67" spans="1:14" ht="51" x14ac:dyDescent="0.25">
      <c r="A67" s="165"/>
      <c r="B67" s="204"/>
      <c r="C67" s="205" t="s">
        <v>255</v>
      </c>
      <c r="D67" s="205" t="s">
        <v>239</v>
      </c>
      <c r="E67" s="205" t="s">
        <v>240</v>
      </c>
      <c r="F67" s="209" t="s">
        <v>191</v>
      </c>
      <c r="G67" s="241"/>
      <c r="H67" s="245">
        <v>0</v>
      </c>
      <c r="I67" s="243"/>
      <c r="J67" s="245">
        <v>0</v>
      </c>
      <c r="K67" s="243"/>
      <c r="L67" s="245">
        <v>29294.93</v>
      </c>
      <c r="M67" s="243"/>
      <c r="N67" s="246">
        <v>29294.93</v>
      </c>
    </row>
    <row r="68" spans="1:14" x14ac:dyDescent="0.25">
      <c r="A68" s="165" t="s">
        <v>35</v>
      </c>
      <c r="B68" s="164" t="s">
        <v>1</v>
      </c>
      <c r="C68" s="206"/>
      <c r="D68" s="206"/>
      <c r="E68" s="206"/>
      <c r="F68" s="210"/>
      <c r="G68" s="97"/>
      <c r="H68" s="99"/>
      <c r="I68" s="99"/>
      <c r="J68" s="99"/>
      <c r="K68" s="99"/>
      <c r="L68" s="99"/>
      <c r="M68" s="99"/>
      <c r="N68" s="101"/>
    </row>
    <row r="69" spans="1:14" x14ac:dyDescent="0.25">
      <c r="A69" s="165" t="s">
        <v>37</v>
      </c>
      <c r="B69" s="164" t="s">
        <v>36</v>
      </c>
      <c r="C69" s="166"/>
      <c r="D69" s="166"/>
      <c r="E69" s="166"/>
      <c r="F69" s="167"/>
      <c r="G69" s="92"/>
      <c r="H69" s="94"/>
      <c r="I69" s="94"/>
      <c r="J69" s="94"/>
      <c r="K69" s="94"/>
      <c r="L69" s="94"/>
      <c r="M69" s="94"/>
      <c r="N69" s="96"/>
    </row>
    <row r="70" spans="1:14" x14ac:dyDescent="0.25">
      <c r="A70" s="165" t="s">
        <v>38</v>
      </c>
      <c r="B70" s="164" t="s">
        <v>2</v>
      </c>
      <c r="C70" s="217"/>
      <c r="D70" s="217"/>
      <c r="E70" s="217"/>
      <c r="F70" s="219"/>
      <c r="G70" s="92">
        <v>3225.02</v>
      </c>
      <c r="H70" s="94">
        <v>5900</v>
      </c>
      <c r="I70" s="94">
        <v>4933.57</v>
      </c>
      <c r="J70" s="94">
        <v>5900</v>
      </c>
      <c r="K70" s="94">
        <v>12261.99</v>
      </c>
      <c r="L70" s="94">
        <v>15900</v>
      </c>
      <c r="M70" s="94">
        <v>13887.32</v>
      </c>
      <c r="N70" s="96">
        <v>20000</v>
      </c>
    </row>
    <row r="71" spans="1:14" ht="25.5" x14ac:dyDescent="0.25">
      <c r="A71" s="165"/>
      <c r="B71" s="204"/>
      <c r="C71" s="207" t="s">
        <v>256</v>
      </c>
      <c r="D71" s="207" t="s">
        <v>257</v>
      </c>
      <c r="E71" s="207" t="s">
        <v>258</v>
      </c>
      <c r="F71" s="211" t="s">
        <v>191</v>
      </c>
      <c r="G71" s="92"/>
      <c r="H71" s="94">
        <v>5900</v>
      </c>
      <c r="I71" s="94"/>
      <c r="J71" s="94">
        <v>5900</v>
      </c>
      <c r="K71" s="94"/>
      <c r="L71" s="94">
        <v>15900</v>
      </c>
      <c r="M71" s="94"/>
      <c r="N71" s="96">
        <v>20000</v>
      </c>
    </row>
    <row r="72" spans="1:14" x14ac:dyDescent="0.25">
      <c r="A72" s="168" t="s">
        <v>31</v>
      </c>
      <c r="B72" s="170" t="s">
        <v>118</v>
      </c>
      <c r="C72" s="206"/>
      <c r="D72" s="206"/>
      <c r="E72" s="206"/>
      <c r="F72" s="210"/>
      <c r="G72" s="89">
        <f t="shared" ref="G72:N72" si="3">+G70+G69+G68+G53+G52</f>
        <v>13397.02</v>
      </c>
      <c r="H72" s="90">
        <f t="shared" si="3"/>
        <v>5900</v>
      </c>
      <c r="I72" s="90">
        <f t="shared" si="3"/>
        <v>71505.570000000007</v>
      </c>
      <c r="J72" s="90">
        <f t="shared" si="3"/>
        <v>90226</v>
      </c>
      <c r="K72" s="90">
        <f t="shared" si="3"/>
        <v>139812.53</v>
      </c>
      <c r="L72" s="90">
        <f t="shared" si="3"/>
        <v>219342.91999999998</v>
      </c>
      <c r="M72" s="90">
        <f t="shared" si="3"/>
        <v>227869.61000000002</v>
      </c>
      <c r="N72" s="91">
        <f t="shared" si="3"/>
        <v>712946.12000000011</v>
      </c>
    </row>
    <row r="73" spans="1:14" x14ac:dyDescent="0.25">
      <c r="A73" s="165" t="s">
        <v>41</v>
      </c>
      <c r="B73" s="164" t="s">
        <v>40</v>
      </c>
      <c r="C73" s="166"/>
      <c r="D73" s="166"/>
      <c r="E73" s="166"/>
      <c r="F73" s="167"/>
      <c r="G73" s="97"/>
      <c r="H73" s="99"/>
      <c r="I73" s="99"/>
      <c r="J73" s="99"/>
      <c r="K73" s="99"/>
      <c r="L73" s="99"/>
      <c r="M73" s="99"/>
      <c r="N73" s="101"/>
    </row>
    <row r="74" spans="1:14" x14ac:dyDescent="0.25">
      <c r="A74" s="165" t="s">
        <v>43</v>
      </c>
      <c r="B74" s="164" t="s">
        <v>42</v>
      </c>
      <c r="C74" s="166"/>
      <c r="D74" s="166"/>
      <c r="E74" s="166"/>
      <c r="F74" s="167"/>
      <c r="G74" s="97"/>
      <c r="H74" s="99"/>
      <c r="I74" s="99"/>
      <c r="J74" s="99"/>
      <c r="K74" s="99"/>
      <c r="L74" s="99"/>
      <c r="M74" s="99"/>
      <c r="N74" s="101"/>
    </row>
    <row r="75" spans="1:14" x14ac:dyDescent="0.25">
      <c r="A75" s="165" t="s">
        <v>45</v>
      </c>
      <c r="B75" s="164" t="s">
        <v>44</v>
      </c>
      <c r="C75" s="166"/>
      <c r="D75" s="166"/>
      <c r="E75" s="166"/>
      <c r="F75" s="167"/>
      <c r="G75" s="97"/>
      <c r="H75" s="99"/>
      <c r="I75" s="99"/>
      <c r="J75" s="99"/>
      <c r="K75" s="99"/>
      <c r="L75" s="99"/>
      <c r="M75" s="99"/>
      <c r="N75" s="101"/>
    </row>
    <row r="76" spans="1:14" x14ac:dyDescent="0.25">
      <c r="A76" s="165" t="s">
        <v>47</v>
      </c>
      <c r="B76" s="164" t="s">
        <v>46</v>
      </c>
      <c r="C76" s="166"/>
      <c r="D76" s="166"/>
      <c r="E76" s="166"/>
      <c r="F76" s="167"/>
      <c r="G76" s="97"/>
      <c r="H76" s="99"/>
      <c r="I76" s="99"/>
      <c r="J76" s="99"/>
      <c r="K76" s="99"/>
      <c r="L76" s="99"/>
      <c r="M76" s="99"/>
      <c r="N76" s="101"/>
    </row>
    <row r="77" spans="1:14" x14ac:dyDescent="0.25">
      <c r="A77" s="168" t="s">
        <v>39</v>
      </c>
      <c r="B77" s="169" t="s">
        <v>117</v>
      </c>
      <c r="C77" s="166"/>
      <c r="D77" s="166"/>
      <c r="E77" s="166"/>
      <c r="F77" s="167"/>
      <c r="G77" s="89">
        <f t="shared" ref="G77:N77" si="4">+G76+G75+G74+G73</f>
        <v>0</v>
      </c>
      <c r="H77" s="90">
        <f t="shared" si="4"/>
        <v>0</v>
      </c>
      <c r="I77" s="90">
        <f t="shared" si="4"/>
        <v>0</v>
      </c>
      <c r="J77" s="90">
        <f t="shared" si="4"/>
        <v>0</v>
      </c>
      <c r="K77" s="90">
        <f t="shared" si="4"/>
        <v>0</v>
      </c>
      <c r="L77" s="90">
        <f t="shared" si="4"/>
        <v>0</v>
      </c>
      <c r="M77" s="90">
        <f t="shared" si="4"/>
        <v>0</v>
      </c>
      <c r="N77" s="91">
        <f t="shared" si="4"/>
        <v>0</v>
      </c>
    </row>
    <row r="78" spans="1:14" x14ac:dyDescent="0.25">
      <c r="A78" s="165" t="s">
        <v>50</v>
      </c>
      <c r="B78" s="164" t="s">
        <v>49</v>
      </c>
      <c r="C78" s="166"/>
      <c r="D78" s="166"/>
      <c r="E78" s="166"/>
      <c r="F78" s="167"/>
      <c r="G78" s="97"/>
      <c r="H78" s="99"/>
      <c r="I78" s="99"/>
      <c r="J78" s="99"/>
      <c r="K78" s="99"/>
      <c r="L78" s="99"/>
      <c r="M78" s="99"/>
      <c r="N78" s="101"/>
    </row>
    <row r="79" spans="1:14" x14ac:dyDescent="0.25">
      <c r="A79" s="165" t="s">
        <v>52</v>
      </c>
      <c r="B79" s="164" t="s">
        <v>51</v>
      </c>
      <c r="C79" s="166"/>
      <c r="D79" s="166"/>
      <c r="E79" s="166"/>
      <c r="F79" s="167"/>
      <c r="G79" s="97"/>
      <c r="H79" s="99"/>
      <c r="I79" s="99"/>
      <c r="J79" s="99"/>
      <c r="K79" s="99"/>
      <c r="L79" s="99"/>
      <c r="M79" s="99"/>
      <c r="N79" s="101"/>
    </row>
    <row r="80" spans="1:14" x14ac:dyDescent="0.25">
      <c r="A80" s="165" t="s">
        <v>54</v>
      </c>
      <c r="B80" s="164" t="s">
        <v>53</v>
      </c>
      <c r="C80" s="166"/>
      <c r="D80" s="166"/>
      <c r="E80" s="166"/>
      <c r="F80" s="167"/>
      <c r="G80" s="97"/>
      <c r="H80" s="99"/>
      <c r="I80" s="99"/>
      <c r="J80" s="99"/>
      <c r="K80" s="99"/>
      <c r="L80" s="99"/>
      <c r="M80" s="99"/>
      <c r="N80" s="101"/>
    </row>
    <row r="81" spans="1:14" x14ac:dyDescent="0.25">
      <c r="A81" s="165" t="s">
        <v>56</v>
      </c>
      <c r="B81" s="164" t="s">
        <v>55</v>
      </c>
      <c r="C81" s="166"/>
      <c r="D81" s="166"/>
      <c r="E81" s="166"/>
      <c r="F81" s="167"/>
      <c r="G81" s="97"/>
      <c r="H81" s="99"/>
      <c r="I81" s="99"/>
      <c r="J81" s="99"/>
      <c r="K81" s="99"/>
      <c r="L81" s="99"/>
      <c r="M81" s="99"/>
      <c r="N81" s="101"/>
    </row>
    <row r="82" spans="1:14" x14ac:dyDescent="0.25">
      <c r="A82" s="168" t="s">
        <v>48</v>
      </c>
      <c r="B82" s="170" t="s">
        <v>116</v>
      </c>
      <c r="C82" s="166"/>
      <c r="D82" s="166"/>
      <c r="E82" s="166"/>
      <c r="F82" s="167"/>
      <c r="G82" s="89">
        <f t="shared" ref="G82:N82" si="5">+G81+G80+G79+G78</f>
        <v>0</v>
      </c>
      <c r="H82" s="90">
        <f t="shared" si="5"/>
        <v>0</v>
      </c>
      <c r="I82" s="90">
        <f t="shared" si="5"/>
        <v>0</v>
      </c>
      <c r="J82" s="90">
        <f t="shared" si="5"/>
        <v>0</v>
      </c>
      <c r="K82" s="90">
        <f t="shared" si="5"/>
        <v>0</v>
      </c>
      <c r="L82" s="90">
        <f t="shared" si="5"/>
        <v>0</v>
      </c>
      <c r="M82" s="90">
        <f t="shared" si="5"/>
        <v>0</v>
      </c>
      <c r="N82" s="91">
        <f t="shared" si="5"/>
        <v>0</v>
      </c>
    </row>
    <row r="83" spans="1:14" x14ac:dyDescent="0.25">
      <c r="A83" s="165" t="s">
        <v>59</v>
      </c>
      <c r="B83" s="164" t="s">
        <v>58</v>
      </c>
      <c r="C83" s="217"/>
      <c r="D83" s="217"/>
      <c r="E83" s="217"/>
      <c r="F83" s="219"/>
      <c r="G83" s="97">
        <v>25461.33</v>
      </c>
      <c r="H83" s="99">
        <f>SUM(H84:H89)</f>
        <v>44192.31</v>
      </c>
      <c r="I83" s="99">
        <v>53387.22</v>
      </c>
      <c r="J83" s="99">
        <f>SUM(J84:J89)</f>
        <v>87884.62</v>
      </c>
      <c r="K83" s="99">
        <v>84969</v>
      </c>
      <c r="L83" s="99">
        <f>SUM(L84:L89)</f>
        <v>131576.93</v>
      </c>
      <c r="M83" s="99">
        <v>114705.34</v>
      </c>
      <c r="N83" s="101">
        <f>SUM(N84:N89)</f>
        <v>186500</v>
      </c>
    </row>
    <row r="84" spans="1:14" ht="38.25" x14ac:dyDescent="0.25">
      <c r="A84" s="165"/>
      <c r="B84" s="204"/>
      <c r="C84" s="218" t="s">
        <v>259</v>
      </c>
      <c r="D84" s="218" t="s">
        <v>260</v>
      </c>
      <c r="E84" s="218" t="s">
        <v>261</v>
      </c>
      <c r="F84" s="220" t="s">
        <v>262</v>
      </c>
      <c r="G84" s="242"/>
      <c r="H84" s="247">
        <v>6923.08</v>
      </c>
      <c r="I84" s="244"/>
      <c r="J84" s="247">
        <v>13846.16</v>
      </c>
      <c r="K84" s="244"/>
      <c r="L84" s="247">
        <v>20769.240000000002</v>
      </c>
      <c r="M84" s="244"/>
      <c r="N84" s="248">
        <v>30000</v>
      </c>
    </row>
    <row r="85" spans="1:14" ht="38.25" x14ac:dyDescent="0.25">
      <c r="A85" s="165"/>
      <c r="B85" s="204"/>
      <c r="C85" s="225" t="s">
        <v>263</v>
      </c>
      <c r="D85" s="225" t="s">
        <v>264</v>
      </c>
      <c r="E85" s="225" t="s">
        <v>265</v>
      </c>
      <c r="F85" s="226" t="s">
        <v>262</v>
      </c>
      <c r="G85" s="249"/>
      <c r="H85" s="250">
        <v>6923.08</v>
      </c>
      <c r="I85" s="251"/>
      <c r="J85" s="250">
        <v>13846.16</v>
      </c>
      <c r="K85" s="251"/>
      <c r="L85" s="250">
        <v>20769.240000000002</v>
      </c>
      <c r="M85" s="251"/>
      <c r="N85" s="252">
        <v>30000</v>
      </c>
    </row>
    <row r="86" spans="1:14" ht="38.25" x14ac:dyDescent="0.25">
      <c r="A86" s="165"/>
      <c r="B86" s="204"/>
      <c r="C86" s="225" t="s">
        <v>266</v>
      </c>
      <c r="D86" s="225" t="s">
        <v>264</v>
      </c>
      <c r="E86" s="225" t="s">
        <v>265</v>
      </c>
      <c r="F86" s="226" t="s">
        <v>262</v>
      </c>
      <c r="G86" s="249"/>
      <c r="H86" s="250">
        <v>4615.38</v>
      </c>
      <c r="I86" s="251"/>
      <c r="J86" s="250">
        <v>9230.76</v>
      </c>
      <c r="K86" s="251"/>
      <c r="L86" s="250">
        <v>13846.14</v>
      </c>
      <c r="M86" s="251"/>
      <c r="N86" s="252">
        <v>20000</v>
      </c>
    </row>
    <row r="87" spans="1:14" ht="25.5" x14ac:dyDescent="0.25">
      <c r="A87" s="165"/>
      <c r="B87" s="204"/>
      <c r="C87" s="225" t="s">
        <v>267</v>
      </c>
      <c r="D87" s="225" t="s">
        <v>268</v>
      </c>
      <c r="E87" s="225" t="s">
        <v>269</v>
      </c>
      <c r="F87" s="226" t="s">
        <v>262</v>
      </c>
      <c r="G87" s="249"/>
      <c r="H87" s="250">
        <v>230.77</v>
      </c>
      <c r="I87" s="251"/>
      <c r="J87" s="250">
        <v>461.54</v>
      </c>
      <c r="K87" s="251"/>
      <c r="L87" s="250">
        <v>692.31</v>
      </c>
      <c r="M87" s="251"/>
      <c r="N87" s="252">
        <v>1000</v>
      </c>
    </row>
    <row r="88" spans="1:14" ht="25.5" x14ac:dyDescent="0.25">
      <c r="A88" s="165"/>
      <c r="B88" s="204"/>
      <c r="C88" s="225" t="s">
        <v>270</v>
      </c>
      <c r="D88" s="225" t="s">
        <v>271</v>
      </c>
      <c r="E88" s="225" t="s">
        <v>272</v>
      </c>
      <c r="F88" s="226" t="s">
        <v>273</v>
      </c>
      <c r="G88" s="249"/>
      <c r="H88" s="250">
        <v>25000</v>
      </c>
      <c r="I88" s="251"/>
      <c r="J88" s="250">
        <v>50000</v>
      </c>
      <c r="K88" s="251"/>
      <c r="L88" s="250">
        <v>75000</v>
      </c>
      <c r="M88" s="251"/>
      <c r="N88" s="252">
        <v>100000</v>
      </c>
    </row>
    <row r="89" spans="1:14" ht="25.5" x14ac:dyDescent="0.25">
      <c r="A89" s="165"/>
      <c r="B89" s="204"/>
      <c r="C89" s="205" t="s">
        <v>274</v>
      </c>
      <c r="D89" s="205" t="s">
        <v>275</v>
      </c>
      <c r="E89" s="205" t="s">
        <v>276</v>
      </c>
      <c r="F89" s="209" t="s">
        <v>191</v>
      </c>
      <c r="G89" s="241"/>
      <c r="H89" s="245">
        <v>500</v>
      </c>
      <c r="I89" s="243"/>
      <c r="J89" s="245">
        <v>500</v>
      </c>
      <c r="K89" s="243"/>
      <c r="L89" s="245">
        <v>500</v>
      </c>
      <c r="M89" s="243"/>
      <c r="N89" s="246">
        <v>5500</v>
      </c>
    </row>
    <row r="90" spans="1:14" x14ac:dyDescent="0.25">
      <c r="A90" s="165" t="s">
        <v>61</v>
      </c>
      <c r="B90" s="164" t="s">
        <v>60</v>
      </c>
      <c r="C90" s="207"/>
      <c r="D90" s="207"/>
      <c r="E90" s="207"/>
      <c r="F90" s="211"/>
      <c r="G90" s="97">
        <v>1052.81</v>
      </c>
      <c r="H90" s="99">
        <f>SUM(H91:H94)</f>
        <v>9000</v>
      </c>
      <c r="I90" s="99">
        <v>1840.46</v>
      </c>
      <c r="J90" s="99">
        <f>SUM(J91:J94)</f>
        <v>18000</v>
      </c>
      <c r="K90" s="99">
        <v>2563.42</v>
      </c>
      <c r="L90" s="99">
        <f>SUM(L91:L94)</f>
        <v>27000</v>
      </c>
      <c r="M90" s="99">
        <v>2966.38</v>
      </c>
      <c r="N90" s="101">
        <f>SUM(N91:N94)</f>
        <v>39000</v>
      </c>
    </row>
    <row r="91" spans="1:14" ht="25.5" x14ac:dyDescent="0.25">
      <c r="A91" s="165"/>
      <c r="B91" s="204"/>
      <c r="C91" s="218" t="s">
        <v>277</v>
      </c>
      <c r="D91" s="218" t="s">
        <v>278</v>
      </c>
      <c r="E91" s="218" t="s">
        <v>279</v>
      </c>
      <c r="F91" s="220" t="s">
        <v>191</v>
      </c>
      <c r="G91" s="242"/>
      <c r="H91" s="247">
        <v>0</v>
      </c>
      <c r="I91" s="244"/>
      <c r="J91" s="247">
        <v>0</v>
      </c>
      <c r="K91" s="244"/>
      <c r="L91" s="247">
        <v>0</v>
      </c>
      <c r="M91" s="244"/>
      <c r="N91" s="248">
        <v>3000</v>
      </c>
    </row>
    <row r="92" spans="1:14" ht="25.5" x14ac:dyDescent="0.25">
      <c r="A92" s="165"/>
      <c r="B92" s="204"/>
      <c r="C92" s="225" t="s">
        <v>280</v>
      </c>
      <c r="D92" s="225" t="s">
        <v>281</v>
      </c>
      <c r="E92" s="225" t="s">
        <v>282</v>
      </c>
      <c r="F92" s="226" t="s">
        <v>273</v>
      </c>
      <c r="G92" s="249"/>
      <c r="H92" s="250">
        <v>7500</v>
      </c>
      <c r="I92" s="251"/>
      <c r="J92" s="250">
        <v>15000</v>
      </c>
      <c r="K92" s="251"/>
      <c r="L92" s="250">
        <v>22500</v>
      </c>
      <c r="M92" s="251"/>
      <c r="N92" s="252">
        <v>30000</v>
      </c>
    </row>
    <row r="93" spans="1:14" ht="25.5" x14ac:dyDescent="0.25">
      <c r="A93" s="165"/>
      <c r="B93" s="204"/>
      <c r="C93" s="225" t="s">
        <v>283</v>
      </c>
      <c r="D93" s="225" t="s">
        <v>278</v>
      </c>
      <c r="E93" s="225" t="s">
        <v>279</v>
      </c>
      <c r="F93" s="226" t="s">
        <v>273</v>
      </c>
      <c r="G93" s="249"/>
      <c r="H93" s="250">
        <v>875</v>
      </c>
      <c r="I93" s="251"/>
      <c r="J93" s="250">
        <v>1750</v>
      </c>
      <c r="K93" s="251"/>
      <c r="L93" s="250">
        <v>2625</v>
      </c>
      <c r="M93" s="251"/>
      <c r="N93" s="252">
        <v>3500</v>
      </c>
    </row>
    <row r="94" spans="1:14" ht="25.5" x14ac:dyDescent="0.25">
      <c r="A94" s="165"/>
      <c r="B94" s="204"/>
      <c r="C94" s="205" t="s">
        <v>284</v>
      </c>
      <c r="D94" s="205" t="s">
        <v>285</v>
      </c>
      <c r="E94" s="205" t="s">
        <v>286</v>
      </c>
      <c r="F94" s="209" t="s">
        <v>273</v>
      </c>
      <c r="G94" s="241"/>
      <c r="H94" s="245">
        <v>625</v>
      </c>
      <c r="I94" s="243"/>
      <c r="J94" s="245">
        <v>1250</v>
      </c>
      <c r="K94" s="243"/>
      <c r="L94" s="245">
        <v>1875</v>
      </c>
      <c r="M94" s="243"/>
      <c r="N94" s="246">
        <v>2500</v>
      </c>
    </row>
    <row r="95" spans="1:14" x14ac:dyDescent="0.25">
      <c r="A95" s="168" t="s">
        <v>57</v>
      </c>
      <c r="B95" s="169" t="s">
        <v>115</v>
      </c>
      <c r="C95" s="253"/>
      <c r="D95" s="253"/>
      <c r="E95" s="253"/>
      <c r="F95" s="254"/>
      <c r="G95" s="172">
        <f t="shared" ref="G95:N95" si="6">+G90+G83</f>
        <v>26514.140000000003</v>
      </c>
      <c r="H95" s="173">
        <f t="shared" si="6"/>
        <v>53192.31</v>
      </c>
      <c r="I95" s="173">
        <f t="shared" si="6"/>
        <v>55227.68</v>
      </c>
      <c r="J95" s="173">
        <f t="shared" si="6"/>
        <v>105884.62</v>
      </c>
      <c r="K95" s="173">
        <f t="shared" si="6"/>
        <v>87532.42</v>
      </c>
      <c r="L95" s="173">
        <f t="shared" si="6"/>
        <v>158576.93</v>
      </c>
      <c r="M95" s="173">
        <f t="shared" si="6"/>
        <v>117671.72</v>
      </c>
      <c r="N95" s="174">
        <f t="shared" si="6"/>
        <v>225500</v>
      </c>
    </row>
    <row r="96" spans="1:14" ht="17.25" x14ac:dyDescent="0.25">
      <c r="A96" s="175" t="s">
        <v>121</v>
      </c>
      <c r="B96" s="65" t="s">
        <v>144</v>
      </c>
      <c r="C96" s="65"/>
      <c r="D96" s="65"/>
      <c r="E96" s="65"/>
      <c r="F96" s="65"/>
      <c r="G96" s="107"/>
      <c r="H96" s="108">
        <v>0</v>
      </c>
      <c r="I96" s="108"/>
      <c r="J96" s="108">
        <v>0</v>
      </c>
      <c r="K96" s="109"/>
      <c r="L96" s="109">
        <v>0</v>
      </c>
      <c r="M96" s="109"/>
      <c r="N96" s="110">
        <v>0</v>
      </c>
    </row>
    <row r="97" spans="1:14" s="51" customFormat="1" x14ac:dyDescent="0.25">
      <c r="A97" s="3" t="s">
        <v>155</v>
      </c>
      <c r="B97" s="2"/>
      <c r="C97" s="155"/>
      <c r="D97" s="155"/>
      <c r="E97" s="155"/>
      <c r="F97" s="155"/>
      <c r="G97" s="111">
        <f t="shared" ref="G97:N97" si="7">+G96+G95+G82+G77+G72+G51+G30+G25</f>
        <v>149160.41</v>
      </c>
      <c r="H97" s="112">
        <f t="shared" si="7"/>
        <v>129273.48999999999</v>
      </c>
      <c r="I97" s="112">
        <f t="shared" si="7"/>
        <v>448665.49</v>
      </c>
      <c r="J97" s="112">
        <f t="shared" si="7"/>
        <v>410554.8</v>
      </c>
      <c r="K97" s="112">
        <f t="shared" si="7"/>
        <v>644254.05000000005</v>
      </c>
      <c r="L97" s="112">
        <f t="shared" si="7"/>
        <v>735683.31</v>
      </c>
      <c r="M97" s="112">
        <f t="shared" si="7"/>
        <v>987730.91</v>
      </c>
      <c r="N97" s="113">
        <f t="shared" si="7"/>
        <v>1538917.52</v>
      </c>
    </row>
    <row r="98" spans="1:14" x14ac:dyDescent="0.25">
      <c r="A98" s="18" t="s">
        <v>160</v>
      </c>
      <c r="B98" s="17"/>
      <c r="C98" s="156"/>
      <c r="D98" s="156"/>
      <c r="E98" s="156"/>
      <c r="F98" s="156"/>
      <c r="G98" s="30"/>
      <c r="H98" s="114">
        <v>0</v>
      </c>
      <c r="I98" s="31"/>
      <c r="J98" s="114">
        <v>0</v>
      </c>
      <c r="K98" s="31"/>
      <c r="L98" s="114">
        <v>0</v>
      </c>
      <c r="M98" s="31"/>
      <c r="N98" s="116">
        <v>0</v>
      </c>
    </row>
    <row r="99" spans="1:14" x14ac:dyDescent="0.25">
      <c r="A99" s="3" t="s">
        <v>133</v>
      </c>
      <c r="B99" s="2"/>
      <c r="C99" s="155"/>
      <c r="D99" s="155"/>
      <c r="E99" s="155"/>
      <c r="F99" s="155"/>
      <c r="G99" s="111">
        <f>+G97+G14</f>
        <v>419021.29000000004</v>
      </c>
      <c r="H99" s="112">
        <f>+H97+H14</f>
        <v>341493.49</v>
      </c>
      <c r="I99" s="112">
        <f>+I97+G14</f>
        <v>718526.37</v>
      </c>
      <c r="J99" s="112">
        <f>+J97+H14</f>
        <v>622774.80000000005</v>
      </c>
      <c r="K99" s="112">
        <f>+K97+G14</f>
        <v>914114.93</v>
      </c>
      <c r="L99" s="112">
        <f>+L97+H14</f>
        <v>947903.31</v>
      </c>
      <c r="M99" s="112">
        <f>+M97+G14</f>
        <v>1257591.79</v>
      </c>
      <c r="N99" s="113">
        <f>+N97+H14</f>
        <v>1751137.52</v>
      </c>
    </row>
    <row r="100" spans="1:14" x14ac:dyDescent="0.25">
      <c r="A100" s="18" t="s">
        <v>161</v>
      </c>
      <c r="B100" s="17"/>
      <c r="C100" s="156"/>
      <c r="D100" s="156"/>
      <c r="E100" s="156"/>
      <c r="F100" s="156"/>
      <c r="G100" s="30"/>
      <c r="H100" s="115">
        <f>+H98+$H15</f>
        <v>41543.440000000002</v>
      </c>
      <c r="I100" s="31"/>
      <c r="J100" s="115">
        <f>+J98+$H15</f>
        <v>41543.440000000002</v>
      </c>
      <c r="K100" s="31"/>
      <c r="L100" s="115">
        <f>+L98+$H15</f>
        <v>41543.440000000002</v>
      </c>
      <c r="M100" s="31"/>
      <c r="N100" s="115">
        <f>+N98+$H15</f>
        <v>41543.440000000002</v>
      </c>
    </row>
    <row r="101" spans="1:14" ht="18.95" customHeight="1" x14ac:dyDescent="0.25">
      <c r="B101" s="67"/>
      <c r="C101" s="67"/>
      <c r="D101" s="67"/>
      <c r="E101" s="67"/>
      <c r="F101" s="67"/>
      <c r="G101" s="66"/>
      <c r="H101" s="66"/>
      <c r="I101" s="66"/>
      <c r="J101" s="66"/>
      <c r="K101" s="66"/>
      <c r="L101" s="66"/>
      <c r="M101" s="66"/>
      <c r="N101" s="66"/>
    </row>
    <row r="102" spans="1:14" ht="21" customHeight="1" x14ac:dyDescent="0.25">
      <c r="A102" s="6" t="s">
        <v>130</v>
      </c>
      <c r="B102" s="1" t="s">
        <v>131</v>
      </c>
      <c r="C102" s="1" t="s">
        <v>169</v>
      </c>
      <c r="D102" s="1" t="s">
        <v>170</v>
      </c>
      <c r="E102" s="1" t="s">
        <v>171</v>
      </c>
      <c r="F102" s="6" t="s">
        <v>172</v>
      </c>
      <c r="G102" s="8" t="s">
        <v>122</v>
      </c>
      <c r="H102" s="8"/>
      <c r="I102" s="8"/>
      <c r="J102" s="8"/>
      <c r="K102" s="8"/>
      <c r="L102" s="8"/>
      <c r="M102" s="8"/>
      <c r="N102" s="7"/>
    </row>
    <row r="103" spans="1:14" ht="33" customHeight="1" x14ac:dyDescent="0.25">
      <c r="A103" s="276"/>
      <c r="B103" s="5"/>
      <c r="C103" s="5"/>
      <c r="D103" s="5"/>
      <c r="E103" s="5"/>
      <c r="F103" s="5"/>
      <c r="G103" s="14" t="s">
        <v>177</v>
      </c>
      <c r="H103" s="13"/>
      <c r="I103" s="22" t="s">
        <v>178</v>
      </c>
      <c r="J103" s="21"/>
      <c r="K103" s="20" t="s">
        <v>179</v>
      </c>
      <c r="L103" s="21"/>
      <c r="M103" s="20" t="s">
        <v>180</v>
      </c>
      <c r="N103" s="19"/>
    </row>
    <row r="104" spans="1:14" ht="37.5" customHeight="1" x14ac:dyDescent="0.25">
      <c r="A104" s="277"/>
      <c r="B104" s="273"/>
      <c r="C104" s="273"/>
      <c r="D104" s="273"/>
      <c r="E104" s="273"/>
      <c r="F104" s="4"/>
      <c r="G104" s="43" t="s">
        <v>143</v>
      </c>
      <c r="H104" s="42" t="s">
        <v>156</v>
      </c>
      <c r="I104" s="43" t="s">
        <v>143</v>
      </c>
      <c r="J104" s="42" t="s">
        <v>156</v>
      </c>
      <c r="K104" s="43" t="s">
        <v>143</v>
      </c>
      <c r="L104" s="42" t="s">
        <v>156</v>
      </c>
      <c r="M104" s="43" t="s">
        <v>143</v>
      </c>
      <c r="N104" s="44" t="s">
        <v>4</v>
      </c>
    </row>
    <row r="105" spans="1:14" x14ac:dyDescent="0.25">
      <c r="A105" s="165" t="s">
        <v>64</v>
      </c>
      <c r="B105" s="164" t="s">
        <v>63</v>
      </c>
      <c r="C105" s="208"/>
      <c r="D105" s="208"/>
      <c r="E105" s="208"/>
      <c r="F105" s="256"/>
      <c r="G105" s="176">
        <v>26499.759999999998</v>
      </c>
      <c r="H105" s="177">
        <f>SUM(H106:H121)</f>
        <v>26266.379999999997</v>
      </c>
      <c r="I105" s="177">
        <v>55581.07</v>
      </c>
      <c r="J105" s="177">
        <f>SUM(J106:J121)</f>
        <v>65743.87999999999</v>
      </c>
      <c r="K105" s="177">
        <v>90134.44</v>
      </c>
      <c r="L105" s="177">
        <f>SUM(L106:L121)</f>
        <v>90974.569999999992</v>
      </c>
      <c r="M105" s="177">
        <v>117890.4</v>
      </c>
      <c r="N105" s="178">
        <f>SUM(N106:N121)</f>
        <v>124531.5</v>
      </c>
    </row>
    <row r="106" spans="1:14" ht="25.5" x14ac:dyDescent="0.25">
      <c r="A106" s="165"/>
      <c r="B106" s="204"/>
      <c r="C106" s="218" t="s">
        <v>287</v>
      </c>
      <c r="D106" s="218" t="s">
        <v>288</v>
      </c>
      <c r="E106" s="218" t="s">
        <v>289</v>
      </c>
      <c r="F106" s="220" t="s">
        <v>191</v>
      </c>
      <c r="G106" s="242"/>
      <c r="H106" s="247">
        <v>0</v>
      </c>
      <c r="I106" s="244"/>
      <c r="J106" s="247">
        <v>2500</v>
      </c>
      <c r="K106" s="244"/>
      <c r="L106" s="247">
        <v>2500</v>
      </c>
      <c r="M106" s="244"/>
      <c r="N106" s="248">
        <v>2500</v>
      </c>
    </row>
    <row r="107" spans="1:14" ht="25.5" x14ac:dyDescent="0.25">
      <c r="A107" s="165"/>
      <c r="B107" s="204"/>
      <c r="C107" s="225" t="s">
        <v>290</v>
      </c>
      <c r="D107" s="225" t="s">
        <v>291</v>
      </c>
      <c r="E107" s="225" t="s">
        <v>292</v>
      </c>
      <c r="F107" s="226" t="s">
        <v>191</v>
      </c>
      <c r="G107" s="249"/>
      <c r="H107" s="250">
        <v>0</v>
      </c>
      <c r="I107" s="251"/>
      <c r="J107" s="250">
        <v>800</v>
      </c>
      <c r="K107" s="251"/>
      <c r="L107" s="250">
        <v>800</v>
      </c>
      <c r="M107" s="251"/>
      <c r="N107" s="252">
        <v>800</v>
      </c>
    </row>
    <row r="108" spans="1:14" ht="51" x14ac:dyDescent="0.25">
      <c r="A108" s="165"/>
      <c r="B108" s="204"/>
      <c r="C108" s="225" t="s">
        <v>293</v>
      </c>
      <c r="D108" s="225" t="s">
        <v>288</v>
      </c>
      <c r="E108" s="225" t="s">
        <v>294</v>
      </c>
      <c r="F108" s="226" t="s">
        <v>191</v>
      </c>
      <c r="G108" s="249"/>
      <c r="H108" s="250">
        <v>1000</v>
      </c>
      <c r="I108" s="251"/>
      <c r="J108" s="250">
        <v>2000</v>
      </c>
      <c r="K108" s="251"/>
      <c r="L108" s="250">
        <v>2000</v>
      </c>
      <c r="M108" s="251"/>
      <c r="N108" s="252">
        <v>2000</v>
      </c>
    </row>
    <row r="109" spans="1:14" ht="38.25" x14ac:dyDescent="0.25">
      <c r="A109" s="165"/>
      <c r="B109" s="204"/>
      <c r="C109" s="225" t="s">
        <v>295</v>
      </c>
      <c r="D109" s="225" t="s">
        <v>288</v>
      </c>
      <c r="E109" s="225" t="s">
        <v>296</v>
      </c>
      <c r="F109" s="226" t="s">
        <v>191</v>
      </c>
      <c r="G109" s="249"/>
      <c r="H109" s="250">
        <v>9115.3799999999992</v>
      </c>
      <c r="I109" s="251"/>
      <c r="J109" s="250">
        <v>18230.759999999998</v>
      </c>
      <c r="K109" s="251"/>
      <c r="L109" s="250">
        <v>27346.14</v>
      </c>
      <c r="M109" s="251"/>
      <c r="N109" s="252">
        <v>39500</v>
      </c>
    </row>
    <row r="110" spans="1:14" ht="25.5" x14ac:dyDescent="0.25">
      <c r="A110" s="165"/>
      <c r="B110" s="204"/>
      <c r="C110" s="225" t="s">
        <v>297</v>
      </c>
      <c r="D110" s="225" t="s">
        <v>291</v>
      </c>
      <c r="E110" s="225" t="s">
        <v>292</v>
      </c>
      <c r="F110" s="226" t="s">
        <v>191</v>
      </c>
      <c r="G110" s="249"/>
      <c r="H110" s="250">
        <v>2723</v>
      </c>
      <c r="I110" s="251"/>
      <c r="J110" s="250">
        <v>5447</v>
      </c>
      <c r="K110" s="251"/>
      <c r="L110" s="250">
        <v>8170</v>
      </c>
      <c r="M110" s="251"/>
      <c r="N110" s="252">
        <v>11800</v>
      </c>
    </row>
    <row r="111" spans="1:14" ht="51" x14ac:dyDescent="0.25">
      <c r="A111" s="165"/>
      <c r="B111" s="204"/>
      <c r="C111" s="225" t="s">
        <v>298</v>
      </c>
      <c r="D111" s="225" t="s">
        <v>288</v>
      </c>
      <c r="E111" s="225" t="s">
        <v>294</v>
      </c>
      <c r="F111" s="226" t="s">
        <v>262</v>
      </c>
      <c r="G111" s="249"/>
      <c r="H111" s="250">
        <v>3888.46</v>
      </c>
      <c r="I111" s="251"/>
      <c r="J111" s="250">
        <v>7776.92</v>
      </c>
      <c r="K111" s="251"/>
      <c r="L111" s="250">
        <v>11665.38</v>
      </c>
      <c r="M111" s="251"/>
      <c r="N111" s="252">
        <v>16850</v>
      </c>
    </row>
    <row r="112" spans="1:14" ht="25.5" x14ac:dyDescent="0.25">
      <c r="A112" s="165"/>
      <c r="B112" s="204"/>
      <c r="C112" s="225" t="s">
        <v>299</v>
      </c>
      <c r="D112" s="225" t="s">
        <v>291</v>
      </c>
      <c r="E112" s="225" t="s">
        <v>292</v>
      </c>
      <c r="F112" s="226" t="s">
        <v>262</v>
      </c>
      <c r="G112" s="249"/>
      <c r="H112" s="250">
        <v>1153.8499999999999</v>
      </c>
      <c r="I112" s="251"/>
      <c r="J112" s="250">
        <v>2307.6999999999998</v>
      </c>
      <c r="K112" s="251"/>
      <c r="L112" s="250">
        <v>3461.55</v>
      </c>
      <c r="M112" s="251"/>
      <c r="N112" s="252">
        <v>5000</v>
      </c>
    </row>
    <row r="113" spans="1:14" ht="38.25" x14ac:dyDescent="0.25">
      <c r="A113" s="165"/>
      <c r="B113" s="204"/>
      <c r="C113" s="225" t="s">
        <v>300</v>
      </c>
      <c r="D113" s="225" t="s">
        <v>288</v>
      </c>
      <c r="E113" s="225" t="s">
        <v>296</v>
      </c>
      <c r="F113" s="226" t="s">
        <v>191</v>
      </c>
      <c r="G113" s="249"/>
      <c r="H113" s="250">
        <v>230.77</v>
      </c>
      <c r="I113" s="251"/>
      <c r="J113" s="250">
        <v>230.77</v>
      </c>
      <c r="K113" s="251"/>
      <c r="L113" s="250">
        <v>230.77</v>
      </c>
      <c r="M113" s="251"/>
      <c r="N113" s="252">
        <v>230.77</v>
      </c>
    </row>
    <row r="114" spans="1:14" ht="25.5" x14ac:dyDescent="0.25">
      <c r="A114" s="165"/>
      <c r="B114" s="204"/>
      <c r="C114" s="225" t="s">
        <v>301</v>
      </c>
      <c r="D114" s="225" t="s">
        <v>291</v>
      </c>
      <c r="E114" s="225" t="s">
        <v>292</v>
      </c>
      <c r="F114" s="226" t="s">
        <v>191</v>
      </c>
      <c r="G114" s="249"/>
      <c r="H114" s="250">
        <v>54.92</v>
      </c>
      <c r="I114" s="251"/>
      <c r="J114" s="250">
        <v>54.92</v>
      </c>
      <c r="K114" s="251"/>
      <c r="L114" s="250">
        <v>54.92</v>
      </c>
      <c r="M114" s="251"/>
      <c r="N114" s="252">
        <v>54.92</v>
      </c>
    </row>
    <row r="115" spans="1:14" ht="38.25" x14ac:dyDescent="0.25">
      <c r="A115" s="165"/>
      <c r="B115" s="204"/>
      <c r="C115" s="225" t="s">
        <v>302</v>
      </c>
      <c r="D115" s="225" t="s">
        <v>288</v>
      </c>
      <c r="E115" s="225" t="s">
        <v>303</v>
      </c>
      <c r="F115" s="226" t="s">
        <v>191</v>
      </c>
      <c r="G115" s="249"/>
      <c r="H115" s="250">
        <v>0</v>
      </c>
      <c r="I115" s="251"/>
      <c r="J115" s="250">
        <v>1000</v>
      </c>
      <c r="K115" s="251"/>
      <c r="L115" s="250">
        <v>1000</v>
      </c>
      <c r="M115" s="251"/>
      <c r="N115" s="252">
        <v>1000</v>
      </c>
    </row>
    <row r="116" spans="1:14" ht="25.5" x14ac:dyDescent="0.25">
      <c r="A116" s="165"/>
      <c r="B116" s="204"/>
      <c r="C116" s="225" t="s">
        <v>304</v>
      </c>
      <c r="D116" s="225" t="s">
        <v>288</v>
      </c>
      <c r="E116" s="225" t="s">
        <v>289</v>
      </c>
      <c r="F116" s="226" t="s">
        <v>191</v>
      </c>
      <c r="G116" s="249"/>
      <c r="H116" s="250">
        <v>0</v>
      </c>
      <c r="I116" s="251"/>
      <c r="J116" s="250">
        <v>0</v>
      </c>
      <c r="K116" s="251"/>
      <c r="L116" s="250">
        <v>250</v>
      </c>
      <c r="M116" s="251"/>
      <c r="N116" s="252">
        <v>500</v>
      </c>
    </row>
    <row r="117" spans="1:14" ht="51" x14ac:dyDescent="0.25">
      <c r="A117" s="165"/>
      <c r="B117" s="204"/>
      <c r="C117" s="225" t="s">
        <v>305</v>
      </c>
      <c r="D117" s="225" t="s">
        <v>288</v>
      </c>
      <c r="E117" s="225" t="s">
        <v>294</v>
      </c>
      <c r="F117" s="226" t="s">
        <v>191</v>
      </c>
      <c r="G117" s="249"/>
      <c r="H117" s="250">
        <v>0</v>
      </c>
      <c r="I117" s="251"/>
      <c r="J117" s="250">
        <v>4075.81</v>
      </c>
      <c r="K117" s="251"/>
      <c r="L117" s="250">
        <v>4075.81</v>
      </c>
      <c r="M117" s="251"/>
      <c r="N117" s="252">
        <v>4075.81</v>
      </c>
    </row>
    <row r="118" spans="1:14" ht="51" x14ac:dyDescent="0.25">
      <c r="A118" s="165"/>
      <c r="B118" s="204"/>
      <c r="C118" s="225" t="s">
        <v>306</v>
      </c>
      <c r="D118" s="225" t="s">
        <v>288</v>
      </c>
      <c r="E118" s="225" t="s">
        <v>294</v>
      </c>
      <c r="F118" s="226" t="s">
        <v>191</v>
      </c>
      <c r="G118" s="249"/>
      <c r="H118" s="250">
        <v>0</v>
      </c>
      <c r="I118" s="251"/>
      <c r="J118" s="250">
        <v>3350</v>
      </c>
      <c r="K118" s="251"/>
      <c r="L118" s="250">
        <v>3350</v>
      </c>
      <c r="M118" s="251"/>
      <c r="N118" s="252">
        <v>3350</v>
      </c>
    </row>
    <row r="119" spans="1:14" ht="25.5" x14ac:dyDescent="0.25">
      <c r="A119" s="165"/>
      <c r="B119" s="204"/>
      <c r="C119" s="225" t="s">
        <v>307</v>
      </c>
      <c r="D119" s="225" t="s">
        <v>291</v>
      </c>
      <c r="E119" s="225" t="s">
        <v>190</v>
      </c>
      <c r="F119" s="226" t="s">
        <v>191</v>
      </c>
      <c r="G119" s="249"/>
      <c r="H119" s="250">
        <v>0</v>
      </c>
      <c r="I119" s="251"/>
      <c r="J119" s="250">
        <v>1770</v>
      </c>
      <c r="K119" s="251"/>
      <c r="L119" s="250">
        <v>1770</v>
      </c>
      <c r="M119" s="251"/>
      <c r="N119" s="252">
        <v>1770</v>
      </c>
    </row>
    <row r="120" spans="1:14" ht="38.25" x14ac:dyDescent="0.25">
      <c r="A120" s="165"/>
      <c r="B120" s="204"/>
      <c r="C120" s="225" t="s">
        <v>308</v>
      </c>
      <c r="D120" s="225" t="s">
        <v>288</v>
      </c>
      <c r="E120" s="225" t="s">
        <v>296</v>
      </c>
      <c r="F120" s="226" t="s">
        <v>262</v>
      </c>
      <c r="G120" s="249"/>
      <c r="H120" s="250">
        <v>6253.85</v>
      </c>
      <c r="I120" s="251"/>
      <c r="J120" s="250">
        <v>12507.7</v>
      </c>
      <c r="K120" s="251"/>
      <c r="L120" s="250">
        <v>18761.55</v>
      </c>
      <c r="M120" s="251"/>
      <c r="N120" s="252">
        <v>27100</v>
      </c>
    </row>
    <row r="121" spans="1:14" ht="38.25" x14ac:dyDescent="0.25">
      <c r="A121" s="165"/>
      <c r="B121" s="204"/>
      <c r="C121" s="205" t="s">
        <v>309</v>
      </c>
      <c r="D121" s="205" t="s">
        <v>291</v>
      </c>
      <c r="E121" s="205" t="s">
        <v>190</v>
      </c>
      <c r="F121" s="209" t="s">
        <v>262</v>
      </c>
      <c r="G121" s="241"/>
      <c r="H121" s="245">
        <v>1846.15</v>
      </c>
      <c r="I121" s="243"/>
      <c r="J121" s="245">
        <v>3692.3</v>
      </c>
      <c r="K121" s="243"/>
      <c r="L121" s="245">
        <v>5538.45</v>
      </c>
      <c r="M121" s="243"/>
      <c r="N121" s="246">
        <v>8000</v>
      </c>
    </row>
    <row r="122" spans="1:14" x14ac:dyDescent="0.25">
      <c r="A122" s="165" t="s">
        <v>66</v>
      </c>
      <c r="B122" s="164" t="s">
        <v>65</v>
      </c>
      <c r="C122" s="207"/>
      <c r="D122" s="207"/>
      <c r="E122" s="207"/>
      <c r="F122" s="257"/>
      <c r="G122" s="97">
        <v>1664.5</v>
      </c>
      <c r="H122" s="99">
        <f>SUM(H123:H128)</f>
        <v>2150.0299999999997</v>
      </c>
      <c r="I122" s="99">
        <v>4078.63</v>
      </c>
      <c r="J122" s="99">
        <f>SUM(J123:J128)</f>
        <v>4911.7199999999993</v>
      </c>
      <c r="K122" s="99">
        <v>7044.76</v>
      </c>
      <c r="L122" s="99">
        <f>SUM(L123:L128)</f>
        <v>7042.1100000000006</v>
      </c>
      <c r="M122" s="99">
        <v>10209.950000000001</v>
      </c>
      <c r="N122" s="101">
        <f>SUM(N123:N128)</f>
        <v>9460.94</v>
      </c>
    </row>
    <row r="123" spans="1:14" ht="25.5" x14ac:dyDescent="0.25">
      <c r="A123" s="165"/>
      <c r="B123" s="204"/>
      <c r="C123" s="218" t="s">
        <v>310</v>
      </c>
      <c r="D123" s="218" t="s">
        <v>311</v>
      </c>
      <c r="E123" s="218" t="s">
        <v>312</v>
      </c>
      <c r="F123" s="220" t="s">
        <v>273</v>
      </c>
      <c r="G123" s="242"/>
      <c r="H123" s="247">
        <v>427.5</v>
      </c>
      <c r="I123" s="244"/>
      <c r="J123" s="247">
        <v>855</v>
      </c>
      <c r="K123" s="244"/>
      <c r="L123" s="247">
        <v>1282.5</v>
      </c>
      <c r="M123" s="244"/>
      <c r="N123" s="248">
        <v>1710</v>
      </c>
    </row>
    <row r="124" spans="1:14" ht="25.5" x14ac:dyDescent="0.25">
      <c r="A124" s="165"/>
      <c r="B124" s="204"/>
      <c r="C124" s="225" t="s">
        <v>313</v>
      </c>
      <c r="D124" s="225" t="s">
        <v>311</v>
      </c>
      <c r="E124" s="225" t="s">
        <v>312</v>
      </c>
      <c r="F124" s="226" t="s">
        <v>191</v>
      </c>
      <c r="G124" s="249"/>
      <c r="H124" s="250">
        <v>837.5</v>
      </c>
      <c r="I124" s="251"/>
      <c r="J124" s="250">
        <v>1675</v>
      </c>
      <c r="K124" s="251"/>
      <c r="L124" s="250">
        <v>2512.5</v>
      </c>
      <c r="M124" s="251"/>
      <c r="N124" s="252">
        <v>3350</v>
      </c>
    </row>
    <row r="125" spans="1:14" ht="25.5" x14ac:dyDescent="0.25">
      <c r="A125" s="165"/>
      <c r="B125" s="204"/>
      <c r="C125" s="225" t="s">
        <v>314</v>
      </c>
      <c r="D125" s="225" t="s">
        <v>311</v>
      </c>
      <c r="E125" s="225" t="s">
        <v>312</v>
      </c>
      <c r="F125" s="226" t="s">
        <v>262</v>
      </c>
      <c r="G125" s="249"/>
      <c r="H125" s="250">
        <v>334.62</v>
      </c>
      <c r="I125" s="251"/>
      <c r="J125" s="250">
        <v>669.24</v>
      </c>
      <c r="K125" s="251"/>
      <c r="L125" s="250">
        <v>1003.86</v>
      </c>
      <c r="M125" s="251"/>
      <c r="N125" s="252">
        <v>1450</v>
      </c>
    </row>
    <row r="126" spans="1:14" ht="25.5" x14ac:dyDescent="0.25">
      <c r="A126" s="165"/>
      <c r="B126" s="204"/>
      <c r="C126" s="225" t="s">
        <v>315</v>
      </c>
      <c r="D126" s="225" t="s">
        <v>311</v>
      </c>
      <c r="E126" s="225" t="s">
        <v>312</v>
      </c>
      <c r="F126" s="226" t="s">
        <v>191</v>
      </c>
      <c r="G126" s="249"/>
      <c r="H126" s="250">
        <v>19.64</v>
      </c>
      <c r="I126" s="251"/>
      <c r="J126" s="250">
        <v>19.64</v>
      </c>
      <c r="K126" s="251"/>
      <c r="L126" s="250">
        <v>19.64</v>
      </c>
      <c r="M126" s="251"/>
      <c r="N126" s="252">
        <v>19.64</v>
      </c>
    </row>
    <row r="127" spans="1:14" ht="25.5" x14ac:dyDescent="0.25">
      <c r="A127" s="165"/>
      <c r="B127" s="204"/>
      <c r="C127" s="225" t="s">
        <v>316</v>
      </c>
      <c r="D127" s="225" t="s">
        <v>311</v>
      </c>
      <c r="E127" s="225" t="s">
        <v>312</v>
      </c>
      <c r="F127" s="226" t="s">
        <v>191</v>
      </c>
      <c r="G127" s="249"/>
      <c r="H127" s="250">
        <v>0</v>
      </c>
      <c r="I127" s="251"/>
      <c r="J127" s="250">
        <v>631.29999999999995</v>
      </c>
      <c r="K127" s="251"/>
      <c r="L127" s="250">
        <v>631.29999999999995</v>
      </c>
      <c r="M127" s="251"/>
      <c r="N127" s="252">
        <v>631.29999999999995</v>
      </c>
    </row>
    <row r="128" spans="1:14" ht="25.5" x14ac:dyDescent="0.25">
      <c r="A128" s="165"/>
      <c r="B128" s="204"/>
      <c r="C128" s="205" t="s">
        <v>317</v>
      </c>
      <c r="D128" s="205" t="s">
        <v>311</v>
      </c>
      <c r="E128" s="205" t="s">
        <v>312</v>
      </c>
      <c r="F128" s="209" t="s">
        <v>262</v>
      </c>
      <c r="G128" s="241"/>
      <c r="H128" s="245">
        <v>530.77</v>
      </c>
      <c r="I128" s="243"/>
      <c r="J128" s="245">
        <v>1061.54</v>
      </c>
      <c r="K128" s="243"/>
      <c r="L128" s="245">
        <v>1592.31</v>
      </c>
      <c r="M128" s="243"/>
      <c r="N128" s="246">
        <v>2300</v>
      </c>
    </row>
    <row r="129" spans="1:14" x14ac:dyDescent="0.25">
      <c r="A129" s="165" t="s">
        <v>68</v>
      </c>
      <c r="B129" s="164" t="s">
        <v>67</v>
      </c>
      <c r="C129" s="207"/>
      <c r="D129" s="207"/>
      <c r="E129" s="207"/>
      <c r="F129" s="257"/>
      <c r="G129" s="180">
        <v>86189.66</v>
      </c>
      <c r="H129" s="181">
        <f>SUM(H130:H161)</f>
        <v>93355.040000000008</v>
      </c>
      <c r="I129" s="181">
        <v>159088.17000000001</v>
      </c>
      <c r="J129" s="181">
        <f>SUM(J130:J161)</f>
        <v>178543.85000000003</v>
      </c>
      <c r="K129" s="181">
        <v>229222.43</v>
      </c>
      <c r="L129" s="181">
        <f>SUM(L130:L161)</f>
        <v>264979.61000000004</v>
      </c>
      <c r="M129" s="181">
        <v>285472.75</v>
      </c>
      <c r="N129" s="182">
        <f>SUM(N130:N161)</f>
        <v>361170.94999999995</v>
      </c>
    </row>
    <row r="130" spans="1:14" x14ac:dyDescent="0.25">
      <c r="A130" s="165"/>
      <c r="B130" s="204"/>
      <c r="C130" s="218" t="s">
        <v>318</v>
      </c>
      <c r="D130" s="218" t="s">
        <v>319</v>
      </c>
      <c r="E130" s="218" t="s">
        <v>190</v>
      </c>
      <c r="F130" s="220" t="s">
        <v>191</v>
      </c>
      <c r="G130" s="259"/>
      <c r="H130" s="266">
        <v>0</v>
      </c>
      <c r="I130" s="261"/>
      <c r="J130" s="266">
        <v>500</v>
      </c>
      <c r="K130" s="261"/>
      <c r="L130" s="266">
        <v>500</v>
      </c>
      <c r="M130" s="261"/>
      <c r="N130" s="267">
        <v>1000</v>
      </c>
    </row>
    <row r="131" spans="1:14" ht="25.5" x14ac:dyDescent="0.25">
      <c r="A131" s="165"/>
      <c r="B131" s="204"/>
      <c r="C131" s="225" t="s">
        <v>320</v>
      </c>
      <c r="D131" s="225" t="s">
        <v>319</v>
      </c>
      <c r="E131" s="225" t="s">
        <v>321</v>
      </c>
      <c r="F131" s="226" t="s">
        <v>191</v>
      </c>
      <c r="G131" s="268"/>
      <c r="H131" s="269">
        <v>120</v>
      </c>
      <c r="I131" s="270"/>
      <c r="J131" s="269">
        <v>220</v>
      </c>
      <c r="K131" s="270"/>
      <c r="L131" s="269">
        <v>220</v>
      </c>
      <c r="M131" s="270"/>
      <c r="N131" s="271">
        <v>220</v>
      </c>
    </row>
    <row r="132" spans="1:14" ht="25.5" x14ac:dyDescent="0.25">
      <c r="A132" s="165"/>
      <c r="B132" s="204"/>
      <c r="C132" s="225" t="s">
        <v>322</v>
      </c>
      <c r="D132" s="225" t="s">
        <v>323</v>
      </c>
      <c r="E132" s="225" t="s">
        <v>324</v>
      </c>
      <c r="F132" s="226" t="s">
        <v>273</v>
      </c>
      <c r="G132" s="268"/>
      <c r="H132" s="269">
        <v>5093.8599999999997</v>
      </c>
      <c r="I132" s="270"/>
      <c r="J132" s="269">
        <v>10187.719999999999</v>
      </c>
      <c r="K132" s="270"/>
      <c r="L132" s="269">
        <v>15281.58</v>
      </c>
      <c r="M132" s="270"/>
      <c r="N132" s="271">
        <v>20375.439999999999</v>
      </c>
    </row>
    <row r="133" spans="1:14" ht="25.5" x14ac:dyDescent="0.25">
      <c r="A133" s="165"/>
      <c r="B133" s="204"/>
      <c r="C133" s="225" t="s">
        <v>325</v>
      </c>
      <c r="D133" s="225" t="s">
        <v>326</v>
      </c>
      <c r="E133" s="225" t="s">
        <v>327</v>
      </c>
      <c r="F133" s="226" t="s">
        <v>191</v>
      </c>
      <c r="G133" s="268"/>
      <c r="H133" s="269">
        <v>1100</v>
      </c>
      <c r="I133" s="270"/>
      <c r="J133" s="269">
        <v>1100</v>
      </c>
      <c r="K133" s="270"/>
      <c r="L133" s="269">
        <v>1100</v>
      </c>
      <c r="M133" s="270"/>
      <c r="N133" s="271">
        <v>1100</v>
      </c>
    </row>
    <row r="134" spans="1:14" ht="51" x14ac:dyDescent="0.25">
      <c r="A134" s="165"/>
      <c r="B134" s="204"/>
      <c r="C134" s="225" t="s">
        <v>328</v>
      </c>
      <c r="D134" s="225" t="s">
        <v>323</v>
      </c>
      <c r="E134" s="225" t="s">
        <v>329</v>
      </c>
      <c r="F134" s="226" t="s">
        <v>191</v>
      </c>
      <c r="G134" s="268"/>
      <c r="H134" s="269">
        <v>0</v>
      </c>
      <c r="I134" s="270"/>
      <c r="J134" s="269">
        <v>0</v>
      </c>
      <c r="K134" s="270"/>
      <c r="L134" s="269">
        <v>3542</v>
      </c>
      <c r="M134" s="270"/>
      <c r="N134" s="271">
        <v>3542</v>
      </c>
    </row>
    <row r="135" spans="1:14" ht="25.5" x14ac:dyDescent="0.25">
      <c r="A135" s="165"/>
      <c r="B135" s="204"/>
      <c r="C135" s="225" t="s">
        <v>330</v>
      </c>
      <c r="D135" s="225" t="s">
        <v>326</v>
      </c>
      <c r="E135" s="225" t="s">
        <v>327</v>
      </c>
      <c r="F135" s="226" t="s">
        <v>191</v>
      </c>
      <c r="G135" s="268"/>
      <c r="H135" s="269">
        <v>750</v>
      </c>
      <c r="I135" s="270"/>
      <c r="J135" s="269">
        <v>1500</v>
      </c>
      <c r="K135" s="270"/>
      <c r="L135" s="269">
        <v>1500</v>
      </c>
      <c r="M135" s="270"/>
      <c r="N135" s="271">
        <v>1500</v>
      </c>
    </row>
    <row r="136" spans="1:14" ht="25.5" x14ac:dyDescent="0.25">
      <c r="A136" s="165"/>
      <c r="B136" s="204"/>
      <c r="C136" s="225" t="s">
        <v>331</v>
      </c>
      <c r="D136" s="225" t="s">
        <v>319</v>
      </c>
      <c r="E136" s="225" t="s">
        <v>190</v>
      </c>
      <c r="F136" s="226" t="s">
        <v>191</v>
      </c>
      <c r="G136" s="268"/>
      <c r="H136" s="269">
        <v>300</v>
      </c>
      <c r="I136" s="270"/>
      <c r="J136" s="269">
        <v>1300</v>
      </c>
      <c r="K136" s="270"/>
      <c r="L136" s="269">
        <v>2600</v>
      </c>
      <c r="M136" s="270"/>
      <c r="N136" s="271">
        <v>4516.75</v>
      </c>
    </row>
    <row r="137" spans="1:14" ht="25.5" x14ac:dyDescent="0.25">
      <c r="A137" s="165"/>
      <c r="B137" s="204"/>
      <c r="C137" s="225" t="s">
        <v>332</v>
      </c>
      <c r="D137" s="225" t="s">
        <v>333</v>
      </c>
      <c r="E137" s="225" t="s">
        <v>190</v>
      </c>
      <c r="F137" s="226" t="s">
        <v>191</v>
      </c>
      <c r="G137" s="268"/>
      <c r="H137" s="269">
        <v>4744.41</v>
      </c>
      <c r="I137" s="270"/>
      <c r="J137" s="269">
        <v>9488.82</v>
      </c>
      <c r="K137" s="270"/>
      <c r="L137" s="269">
        <v>14233.23</v>
      </c>
      <c r="M137" s="270"/>
      <c r="N137" s="271">
        <v>18977.650000000001</v>
      </c>
    </row>
    <row r="138" spans="1:14" ht="25.5" x14ac:dyDescent="0.25">
      <c r="A138" s="165"/>
      <c r="B138" s="204"/>
      <c r="C138" s="225" t="s">
        <v>334</v>
      </c>
      <c r="D138" s="225" t="s">
        <v>335</v>
      </c>
      <c r="E138" s="225" t="s">
        <v>190</v>
      </c>
      <c r="F138" s="226" t="s">
        <v>191</v>
      </c>
      <c r="G138" s="268"/>
      <c r="H138" s="269">
        <v>2500</v>
      </c>
      <c r="I138" s="270"/>
      <c r="J138" s="269">
        <v>4000</v>
      </c>
      <c r="K138" s="270"/>
      <c r="L138" s="269">
        <v>5500</v>
      </c>
      <c r="M138" s="270"/>
      <c r="N138" s="271">
        <v>7031.64</v>
      </c>
    </row>
    <row r="139" spans="1:14" ht="38.25" x14ac:dyDescent="0.25">
      <c r="A139" s="165"/>
      <c r="B139" s="204"/>
      <c r="C139" s="225" t="s">
        <v>336</v>
      </c>
      <c r="D139" s="225" t="s">
        <v>337</v>
      </c>
      <c r="E139" s="225" t="s">
        <v>190</v>
      </c>
      <c r="F139" s="226" t="s">
        <v>191</v>
      </c>
      <c r="G139" s="268"/>
      <c r="H139" s="269">
        <v>10501.28</v>
      </c>
      <c r="I139" s="270"/>
      <c r="J139" s="269">
        <v>18501.28</v>
      </c>
      <c r="K139" s="270"/>
      <c r="L139" s="269">
        <v>24501.279999999999</v>
      </c>
      <c r="M139" s="270"/>
      <c r="N139" s="271">
        <v>33840.35</v>
      </c>
    </row>
    <row r="140" spans="1:14" ht="25.5" x14ac:dyDescent="0.25">
      <c r="A140" s="165"/>
      <c r="B140" s="204"/>
      <c r="C140" s="225" t="s">
        <v>338</v>
      </c>
      <c r="D140" s="225" t="s">
        <v>339</v>
      </c>
      <c r="E140" s="225" t="s">
        <v>340</v>
      </c>
      <c r="F140" s="226" t="s">
        <v>191</v>
      </c>
      <c r="G140" s="268"/>
      <c r="H140" s="269">
        <v>3660</v>
      </c>
      <c r="I140" s="270"/>
      <c r="J140" s="269">
        <v>7320</v>
      </c>
      <c r="K140" s="270"/>
      <c r="L140" s="269">
        <v>10980</v>
      </c>
      <c r="M140" s="270"/>
      <c r="N140" s="271">
        <v>14640</v>
      </c>
    </row>
    <row r="141" spans="1:14" ht="25.5" x14ac:dyDescent="0.25">
      <c r="A141" s="165"/>
      <c r="B141" s="204"/>
      <c r="C141" s="225" t="s">
        <v>341</v>
      </c>
      <c r="D141" s="225" t="s">
        <v>342</v>
      </c>
      <c r="E141" s="225" t="s">
        <v>343</v>
      </c>
      <c r="F141" s="226" t="s">
        <v>191</v>
      </c>
      <c r="G141" s="268"/>
      <c r="H141" s="269">
        <v>542.03</v>
      </c>
      <c r="I141" s="270"/>
      <c r="J141" s="269">
        <v>692.03</v>
      </c>
      <c r="K141" s="270"/>
      <c r="L141" s="269">
        <v>842.03</v>
      </c>
      <c r="M141" s="270"/>
      <c r="N141" s="271">
        <v>1478.03</v>
      </c>
    </row>
    <row r="142" spans="1:14" ht="25.5" x14ac:dyDescent="0.25">
      <c r="A142" s="165"/>
      <c r="B142" s="204"/>
      <c r="C142" s="225" t="s">
        <v>344</v>
      </c>
      <c r="D142" s="225" t="s">
        <v>345</v>
      </c>
      <c r="E142" s="225" t="s">
        <v>190</v>
      </c>
      <c r="F142" s="226" t="s">
        <v>191</v>
      </c>
      <c r="G142" s="268"/>
      <c r="H142" s="269">
        <v>0</v>
      </c>
      <c r="I142" s="270"/>
      <c r="J142" s="269">
        <v>0</v>
      </c>
      <c r="K142" s="270"/>
      <c r="L142" s="269">
        <v>0</v>
      </c>
      <c r="M142" s="270"/>
      <c r="N142" s="271">
        <v>1500</v>
      </c>
    </row>
    <row r="143" spans="1:14" ht="38.25" x14ac:dyDescent="0.25">
      <c r="A143" s="165"/>
      <c r="B143" s="204"/>
      <c r="C143" s="225" t="s">
        <v>346</v>
      </c>
      <c r="D143" s="225" t="s">
        <v>337</v>
      </c>
      <c r="E143" s="225" t="s">
        <v>190</v>
      </c>
      <c r="F143" s="226" t="s">
        <v>191</v>
      </c>
      <c r="G143" s="268"/>
      <c r="H143" s="269">
        <v>521.69000000000005</v>
      </c>
      <c r="I143" s="270"/>
      <c r="J143" s="269">
        <v>521.69000000000005</v>
      </c>
      <c r="K143" s="270"/>
      <c r="L143" s="269">
        <v>521.69000000000005</v>
      </c>
      <c r="M143" s="270"/>
      <c r="N143" s="271">
        <v>3021.69</v>
      </c>
    </row>
    <row r="144" spans="1:14" ht="25.5" x14ac:dyDescent="0.25">
      <c r="A144" s="165"/>
      <c r="B144" s="204"/>
      <c r="C144" s="225" t="s">
        <v>347</v>
      </c>
      <c r="D144" s="225" t="s">
        <v>348</v>
      </c>
      <c r="E144" s="225" t="s">
        <v>190</v>
      </c>
      <c r="F144" s="226" t="s">
        <v>191</v>
      </c>
      <c r="G144" s="268"/>
      <c r="H144" s="269">
        <v>6830.89</v>
      </c>
      <c r="I144" s="270"/>
      <c r="J144" s="269">
        <v>10556.69</v>
      </c>
      <c r="K144" s="270"/>
      <c r="L144" s="269">
        <v>14282.49</v>
      </c>
      <c r="M144" s="270"/>
      <c r="N144" s="271">
        <v>18008.310000000001</v>
      </c>
    </row>
    <row r="145" spans="1:14" ht="38.25" x14ac:dyDescent="0.25">
      <c r="A145" s="165"/>
      <c r="B145" s="204"/>
      <c r="C145" s="225" t="s">
        <v>349</v>
      </c>
      <c r="D145" s="225" t="s">
        <v>339</v>
      </c>
      <c r="E145" s="225" t="s">
        <v>190</v>
      </c>
      <c r="F145" s="226" t="s">
        <v>191</v>
      </c>
      <c r="G145" s="268"/>
      <c r="H145" s="269">
        <v>2094</v>
      </c>
      <c r="I145" s="270"/>
      <c r="J145" s="269">
        <v>6052.46</v>
      </c>
      <c r="K145" s="270"/>
      <c r="L145" s="269">
        <v>9819.9599999999991</v>
      </c>
      <c r="M145" s="270"/>
      <c r="N145" s="271">
        <v>11469.4</v>
      </c>
    </row>
    <row r="146" spans="1:14" ht="38.25" x14ac:dyDescent="0.25">
      <c r="A146" s="165"/>
      <c r="B146" s="204"/>
      <c r="C146" s="225" t="s">
        <v>350</v>
      </c>
      <c r="D146" s="225" t="s">
        <v>351</v>
      </c>
      <c r="E146" s="225" t="s">
        <v>352</v>
      </c>
      <c r="F146" s="226" t="s">
        <v>273</v>
      </c>
      <c r="G146" s="268"/>
      <c r="H146" s="269">
        <v>5416.33</v>
      </c>
      <c r="I146" s="270"/>
      <c r="J146" s="269">
        <v>10832.66</v>
      </c>
      <c r="K146" s="270"/>
      <c r="L146" s="269">
        <v>16248.99</v>
      </c>
      <c r="M146" s="270"/>
      <c r="N146" s="271">
        <v>21665.3</v>
      </c>
    </row>
    <row r="147" spans="1:14" ht="25.5" x14ac:dyDescent="0.25">
      <c r="A147" s="165"/>
      <c r="B147" s="204"/>
      <c r="C147" s="225" t="s">
        <v>353</v>
      </c>
      <c r="D147" s="225" t="s">
        <v>319</v>
      </c>
      <c r="E147" s="225" t="s">
        <v>190</v>
      </c>
      <c r="F147" s="226" t="s">
        <v>191</v>
      </c>
      <c r="G147" s="268"/>
      <c r="H147" s="269">
        <v>2499</v>
      </c>
      <c r="I147" s="270"/>
      <c r="J147" s="269">
        <v>2849</v>
      </c>
      <c r="K147" s="270"/>
      <c r="L147" s="269">
        <v>4349</v>
      </c>
      <c r="M147" s="270"/>
      <c r="N147" s="271">
        <v>5338.7</v>
      </c>
    </row>
    <row r="148" spans="1:14" ht="25.5" x14ac:dyDescent="0.25">
      <c r="A148" s="165"/>
      <c r="B148" s="204"/>
      <c r="C148" s="225" t="s">
        <v>354</v>
      </c>
      <c r="D148" s="225" t="s">
        <v>326</v>
      </c>
      <c r="E148" s="225" t="s">
        <v>190</v>
      </c>
      <c r="F148" s="226" t="s">
        <v>191</v>
      </c>
      <c r="G148" s="268"/>
      <c r="H148" s="269">
        <v>250</v>
      </c>
      <c r="I148" s="270"/>
      <c r="J148" s="269">
        <v>500</v>
      </c>
      <c r="K148" s="270"/>
      <c r="L148" s="269">
        <v>750</v>
      </c>
      <c r="M148" s="270"/>
      <c r="N148" s="271">
        <v>1198.74</v>
      </c>
    </row>
    <row r="149" spans="1:14" ht="25.5" x14ac:dyDescent="0.25">
      <c r="A149" s="165"/>
      <c r="B149" s="204"/>
      <c r="C149" s="225" t="s">
        <v>355</v>
      </c>
      <c r="D149" s="225" t="s">
        <v>326</v>
      </c>
      <c r="E149" s="225" t="s">
        <v>356</v>
      </c>
      <c r="F149" s="226" t="s">
        <v>191</v>
      </c>
      <c r="G149" s="268"/>
      <c r="H149" s="269">
        <v>600</v>
      </c>
      <c r="I149" s="270"/>
      <c r="J149" s="269">
        <v>793.89</v>
      </c>
      <c r="K149" s="270"/>
      <c r="L149" s="269">
        <v>793.89</v>
      </c>
      <c r="M149" s="270"/>
      <c r="N149" s="271">
        <v>793.89</v>
      </c>
    </row>
    <row r="150" spans="1:14" ht="25.5" x14ac:dyDescent="0.25">
      <c r="A150" s="165"/>
      <c r="B150" s="204"/>
      <c r="C150" s="225" t="s">
        <v>357</v>
      </c>
      <c r="D150" s="225" t="s">
        <v>358</v>
      </c>
      <c r="E150" s="225" t="s">
        <v>359</v>
      </c>
      <c r="F150" s="226" t="s">
        <v>191</v>
      </c>
      <c r="G150" s="268"/>
      <c r="H150" s="269">
        <v>1000</v>
      </c>
      <c r="I150" s="270"/>
      <c r="J150" s="269">
        <v>1000</v>
      </c>
      <c r="K150" s="270"/>
      <c r="L150" s="269">
        <v>1000</v>
      </c>
      <c r="M150" s="270"/>
      <c r="N150" s="271">
        <v>1000</v>
      </c>
    </row>
    <row r="151" spans="1:14" ht="25.5" x14ac:dyDescent="0.25">
      <c r="A151" s="165"/>
      <c r="B151" s="204"/>
      <c r="C151" s="225" t="s">
        <v>360</v>
      </c>
      <c r="D151" s="225" t="s">
        <v>319</v>
      </c>
      <c r="E151" s="225" t="s">
        <v>361</v>
      </c>
      <c r="F151" s="226" t="s">
        <v>191</v>
      </c>
      <c r="G151" s="268"/>
      <c r="H151" s="269">
        <v>252.1</v>
      </c>
      <c r="I151" s="270"/>
      <c r="J151" s="269">
        <v>252.1</v>
      </c>
      <c r="K151" s="270"/>
      <c r="L151" s="269">
        <v>752.1</v>
      </c>
      <c r="M151" s="270"/>
      <c r="N151" s="271">
        <v>1000</v>
      </c>
    </row>
    <row r="152" spans="1:14" ht="25.5" x14ac:dyDescent="0.25">
      <c r="A152" s="165"/>
      <c r="B152" s="204"/>
      <c r="C152" s="225" t="s">
        <v>362</v>
      </c>
      <c r="D152" s="225" t="s">
        <v>319</v>
      </c>
      <c r="E152" s="225" t="s">
        <v>190</v>
      </c>
      <c r="F152" s="226" t="s">
        <v>191</v>
      </c>
      <c r="G152" s="268"/>
      <c r="H152" s="269">
        <v>0</v>
      </c>
      <c r="I152" s="270"/>
      <c r="J152" s="269">
        <v>2000</v>
      </c>
      <c r="K152" s="270"/>
      <c r="L152" s="269">
        <v>2000</v>
      </c>
      <c r="M152" s="270"/>
      <c r="N152" s="271">
        <v>2000</v>
      </c>
    </row>
    <row r="153" spans="1:14" ht="25.5" x14ac:dyDescent="0.25">
      <c r="A153" s="165"/>
      <c r="B153" s="204"/>
      <c r="C153" s="225" t="s">
        <v>363</v>
      </c>
      <c r="D153" s="225" t="s">
        <v>364</v>
      </c>
      <c r="E153" s="225" t="s">
        <v>365</v>
      </c>
      <c r="F153" s="226" t="s">
        <v>191</v>
      </c>
      <c r="G153" s="268"/>
      <c r="H153" s="269">
        <v>10875.94</v>
      </c>
      <c r="I153" s="270"/>
      <c r="J153" s="269">
        <v>21527.65</v>
      </c>
      <c r="K153" s="270"/>
      <c r="L153" s="269">
        <v>32179.360000000001</v>
      </c>
      <c r="M153" s="270"/>
      <c r="N153" s="271">
        <v>42831.07</v>
      </c>
    </row>
    <row r="154" spans="1:14" ht="25.5" x14ac:dyDescent="0.25">
      <c r="A154" s="165"/>
      <c r="B154" s="204"/>
      <c r="C154" s="225" t="s">
        <v>366</v>
      </c>
      <c r="D154" s="225" t="s">
        <v>364</v>
      </c>
      <c r="E154" s="225" t="s">
        <v>365</v>
      </c>
      <c r="F154" s="226" t="s">
        <v>191</v>
      </c>
      <c r="G154" s="268"/>
      <c r="H154" s="269">
        <v>13850.97</v>
      </c>
      <c r="I154" s="270"/>
      <c r="J154" s="269">
        <v>29531.94</v>
      </c>
      <c r="K154" s="270"/>
      <c r="L154" s="269">
        <v>43382.91</v>
      </c>
      <c r="M154" s="270"/>
      <c r="N154" s="271">
        <v>55403.86</v>
      </c>
    </row>
    <row r="155" spans="1:14" ht="25.5" x14ac:dyDescent="0.25">
      <c r="A155" s="165"/>
      <c r="B155" s="204"/>
      <c r="C155" s="225" t="s">
        <v>367</v>
      </c>
      <c r="D155" s="225" t="s">
        <v>333</v>
      </c>
      <c r="E155" s="225" t="s">
        <v>190</v>
      </c>
      <c r="F155" s="226" t="s">
        <v>191</v>
      </c>
      <c r="G155" s="268"/>
      <c r="H155" s="269">
        <v>0</v>
      </c>
      <c r="I155" s="270"/>
      <c r="J155" s="269">
        <v>1000</v>
      </c>
      <c r="K155" s="270"/>
      <c r="L155" s="269">
        <v>1000</v>
      </c>
      <c r="M155" s="270"/>
      <c r="N155" s="271">
        <v>2000</v>
      </c>
    </row>
    <row r="156" spans="1:14" ht="25.5" x14ac:dyDescent="0.25">
      <c r="A156" s="165"/>
      <c r="B156" s="204"/>
      <c r="C156" s="225" t="s">
        <v>368</v>
      </c>
      <c r="D156" s="225" t="s">
        <v>319</v>
      </c>
      <c r="E156" s="225" t="s">
        <v>361</v>
      </c>
      <c r="F156" s="226" t="s">
        <v>191</v>
      </c>
      <c r="G156" s="268"/>
      <c r="H156" s="269">
        <v>170.8</v>
      </c>
      <c r="I156" s="270"/>
      <c r="J156" s="269">
        <v>470.8</v>
      </c>
      <c r="K156" s="270"/>
      <c r="L156" s="269">
        <v>970.8</v>
      </c>
      <c r="M156" s="270"/>
      <c r="N156" s="271">
        <v>1170.8</v>
      </c>
    </row>
    <row r="157" spans="1:14" ht="25.5" x14ac:dyDescent="0.25">
      <c r="A157" s="165"/>
      <c r="B157" s="204"/>
      <c r="C157" s="225" t="s">
        <v>369</v>
      </c>
      <c r="D157" s="225" t="s">
        <v>364</v>
      </c>
      <c r="E157" s="225" t="s">
        <v>370</v>
      </c>
      <c r="F157" s="226" t="s">
        <v>191</v>
      </c>
      <c r="G157" s="268"/>
      <c r="H157" s="269">
        <v>7930</v>
      </c>
      <c r="I157" s="270"/>
      <c r="J157" s="269">
        <v>12310.2</v>
      </c>
      <c r="K157" s="270"/>
      <c r="L157" s="269">
        <v>12310.2</v>
      </c>
      <c r="M157" s="270"/>
      <c r="N157" s="271">
        <v>24310.2</v>
      </c>
    </row>
    <row r="158" spans="1:14" ht="25.5" x14ac:dyDescent="0.25">
      <c r="A158" s="165"/>
      <c r="B158" s="204"/>
      <c r="C158" s="225" t="s">
        <v>371</v>
      </c>
      <c r="D158" s="225" t="s">
        <v>364</v>
      </c>
      <c r="E158" s="225" t="s">
        <v>370</v>
      </c>
      <c r="F158" s="226" t="s">
        <v>191</v>
      </c>
      <c r="G158" s="268"/>
      <c r="H158" s="269">
        <v>793</v>
      </c>
      <c r="I158" s="270"/>
      <c r="J158" s="269">
        <v>793</v>
      </c>
      <c r="K158" s="270"/>
      <c r="L158" s="269">
        <v>9293</v>
      </c>
      <c r="M158" s="270"/>
      <c r="N158" s="271">
        <v>13928.86</v>
      </c>
    </row>
    <row r="159" spans="1:14" ht="25.5" x14ac:dyDescent="0.25">
      <c r="A159" s="165"/>
      <c r="B159" s="204"/>
      <c r="C159" s="225" t="s">
        <v>372</v>
      </c>
      <c r="D159" s="225" t="s">
        <v>348</v>
      </c>
      <c r="E159" s="225" t="s">
        <v>190</v>
      </c>
      <c r="F159" s="226" t="s">
        <v>191</v>
      </c>
      <c r="G159" s="268"/>
      <c r="H159" s="269">
        <v>2870.91</v>
      </c>
      <c r="I159" s="270"/>
      <c r="J159" s="269">
        <v>6566.26</v>
      </c>
      <c r="K159" s="270"/>
      <c r="L159" s="269">
        <v>10261.61</v>
      </c>
      <c r="M159" s="270"/>
      <c r="N159" s="271">
        <v>13956.97</v>
      </c>
    </row>
    <row r="160" spans="1:14" ht="25.5" x14ac:dyDescent="0.25">
      <c r="A160" s="165"/>
      <c r="B160" s="204"/>
      <c r="C160" s="225" t="s">
        <v>373</v>
      </c>
      <c r="D160" s="225" t="s">
        <v>333</v>
      </c>
      <c r="E160" s="225" t="s">
        <v>374</v>
      </c>
      <c r="F160" s="226" t="s">
        <v>191</v>
      </c>
      <c r="G160" s="268"/>
      <c r="H160" s="269">
        <v>5335.77</v>
      </c>
      <c r="I160" s="270"/>
      <c r="J160" s="269">
        <v>10671.54</v>
      </c>
      <c r="K160" s="270"/>
      <c r="L160" s="269">
        <v>16007.31</v>
      </c>
      <c r="M160" s="270"/>
      <c r="N160" s="271">
        <v>21343.06</v>
      </c>
    </row>
    <row r="161" spans="1:14" ht="38.25" x14ac:dyDescent="0.25">
      <c r="A161" s="165"/>
      <c r="B161" s="204"/>
      <c r="C161" s="205" t="s">
        <v>375</v>
      </c>
      <c r="D161" s="205" t="s">
        <v>364</v>
      </c>
      <c r="E161" s="205" t="s">
        <v>370</v>
      </c>
      <c r="F161" s="209" t="s">
        <v>191</v>
      </c>
      <c r="G161" s="258"/>
      <c r="H161" s="262">
        <v>2752.06</v>
      </c>
      <c r="I161" s="260"/>
      <c r="J161" s="262">
        <v>5504.12</v>
      </c>
      <c r="K161" s="260"/>
      <c r="L161" s="262">
        <v>8256.18</v>
      </c>
      <c r="M161" s="260"/>
      <c r="N161" s="264">
        <v>11008.24</v>
      </c>
    </row>
    <row r="162" spans="1:14" x14ac:dyDescent="0.25">
      <c r="A162" s="165" t="s">
        <v>69</v>
      </c>
      <c r="B162" s="164" t="s">
        <v>14</v>
      </c>
      <c r="C162" s="207"/>
      <c r="D162" s="207"/>
      <c r="E162" s="207"/>
      <c r="F162" s="257"/>
      <c r="G162" s="97">
        <v>12979.69</v>
      </c>
      <c r="H162" s="99">
        <f>SUM(H163:H180)</f>
        <v>16177.919999999998</v>
      </c>
      <c r="I162" s="99">
        <v>39730.97</v>
      </c>
      <c r="J162" s="99">
        <f>SUM(J163:J180)</f>
        <v>44351.38</v>
      </c>
      <c r="K162" s="99">
        <v>50081.37</v>
      </c>
      <c r="L162" s="99">
        <f>SUM(L163:L180)</f>
        <v>68483.539999999994</v>
      </c>
      <c r="M162" s="99">
        <v>93200.41</v>
      </c>
      <c r="N162" s="101">
        <f>SUM(N163:N180)</f>
        <v>103738.73</v>
      </c>
    </row>
    <row r="163" spans="1:14" ht="25.5" x14ac:dyDescent="0.25">
      <c r="A163" s="165"/>
      <c r="B163" s="204"/>
      <c r="C163" s="218" t="s">
        <v>376</v>
      </c>
      <c r="D163" s="218" t="s">
        <v>377</v>
      </c>
      <c r="E163" s="218" t="s">
        <v>378</v>
      </c>
      <c r="F163" s="220" t="s">
        <v>191</v>
      </c>
      <c r="G163" s="242"/>
      <c r="H163" s="247">
        <v>445</v>
      </c>
      <c r="I163" s="244"/>
      <c r="J163" s="247">
        <v>600</v>
      </c>
      <c r="K163" s="244"/>
      <c r="L163" s="247">
        <v>600</v>
      </c>
      <c r="M163" s="244"/>
      <c r="N163" s="248">
        <v>600</v>
      </c>
    </row>
    <row r="164" spans="1:14" ht="25.5" x14ac:dyDescent="0.25">
      <c r="A164" s="165"/>
      <c r="B164" s="204"/>
      <c r="C164" s="225" t="s">
        <v>379</v>
      </c>
      <c r="D164" s="225" t="s">
        <v>380</v>
      </c>
      <c r="E164" s="225" t="s">
        <v>381</v>
      </c>
      <c r="F164" s="226" t="s">
        <v>191</v>
      </c>
      <c r="G164" s="249"/>
      <c r="H164" s="250">
        <v>984.5</v>
      </c>
      <c r="I164" s="251"/>
      <c r="J164" s="250">
        <v>12641</v>
      </c>
      <c r="K164" s="251"/>
      <c r="L164" s="250">
        <v>12641</v>
      </c>
      <c r="M164" s="251"/>
      <c r="N164" s="252">
        <v>23927.5</v>
      </c>
    </row>
    <row r="165" spans="1:14" ht="38.25" x14ac:dyDescent="0.25">
      <c r="A165" s="165"/>
      <c r="B165" s="204"/>
      <c r="C165" s="225" t="s">
        <v>382</v>
      </c>
      <c r="D165" s="225" t="s">
        <v>383</v>
      </c>
      <c r="E165" s="225" t="s">
        <v>384</v>
      </c>
      <c r="F165" s="226" t="s">
        <v>191</v>
      </c>
      <c r="G165" s="249"/>
      <c r="H165" s="250">
        <v>0</v>
      </c>
      <c r="I165" s="251"/>
      <c r="J165" s="250">
        <v>0</v>
      </c>
      <c r="K165" s="251"/>
      <c r="L165" s="250">
        <v>0</v>
      </c>
      <c r="M165" s="251"/>
      <c r="N165" s="252">
        <v>3195</v>
      </c>
    </row>
    <row r="166" spans="1:14" ht="38.25" x14ac:dyDescent="0.25">
      <c r="A166" s="165"/>
      <c r="B166" s="204"/>
      <c r="C166" s="225" t="s">
        <v>385</v>
      </c>
      <c r="D166" s="225" t="s">
        <v>380</v>
      </c>
      <c r="E166" s="225" t="s">
        <v>381</v>
      </c>
      <c r="F166" s="226" t="s">
        <v>191</v>
      </c>
      <c r="G166" s="249"/>
      <c r="H166" s="250">
        <v>680.57</v>
      </c>
      <c r="I166" s="251"/>
      <c r="J166" s="250">
        <v>1080.57</v>
      </c>
      <c r="K166" s="251"/>
      <c r="L166" s="250">
        <v>1080.57</v>
      </c>
      <c r="M166" s="251"/>
      <c r="N166" s="252">
        <v>1480.57</v>
      </c>
    </row>
    <row r="167" spans="1:14" ht="25.5" x14ac:dyDescent="0.25">
      <c r="A167" s="165"/>
      <c r="B167" s="204"/>
      <c r="C167" s="225" t="s">
        <v>386</v>
      </c>
      <c r="D167" s="225" t="s">
        <v>380</v>
      </c>
      <c r="E167" s="225" t="s">
        <v>381</v>
      </c>
      <c r="F167" s="226" t="s">
        <v>273</v>
      </c>
      <c r="G167" s="249"/>
      <c r="H167" s="250">
        <v>1000</v>
      </c>
      <c r="I167" s="251"/>
      <c r="J167" s="250">
        <v>2000</v>
      </c>
      <c r="K167" s="251"/>
      <c r="L167" s="250">
        <v>3000</v>
      </c>
      <c r="M167" s="251"/>
      <c r="N167" s="252">
        <v>4000</v>
      </c>
    </row>
    <row r="168" spans="1:14" ht="25.5" x14ac:dyDescent="0.25">
      <c r="A168" s="165"/>
      <c r="B168" s="204"/>
      <c r="C168" s="225" t="s">
        <v>387</v>
      </c>
      <c r="D168" s="225" t="s">
        <v>380</v>
      </c>
      <c r="E168" s="225" t="s">
        <v>388</v>
      </c>
      <c r="F168" s="226" t="s">
        <v>191</v>
      </c>
      <c r="G168" s="249"/>
      <c r="H168" s="250">
        <v>0</v>
      </c>
      <c r="I168" s="251"/>
      <c r="J168" s="250">
        <v>0</v>
      </c>
      <c r="K168" s="251"/>
      <c r="L168" s="250">
        <v>0</v>
      </c>
      <c r="M168" s="251"/>
      <c r="N168" s="252">
        <v>400</v>
      </c>
    </row>
    <row r="169" spans="1:14" ht="25.5" x14ac:dyDescent="0.25">
      <c r="A169" s="165"/>
      <c r="B169" s="204"/>
      <c r="C169" s="225" t="s">
        <v>389</v>
      </c>
      <c r="D169" s="225" t="s">
        <v>380</v>
      </c>
      <c r="E169" s="225" t="s">
        <v>381</v>
      </c>
      <c r="F169" s="226" t="s">
        <v>191</v>
      </c>
      <c r="G169" s="249"/>
      <c r="H169" s="250">
        <v>0</v>
      </c>
      <c r="I169" s="251"/>
      <c r="J169" s="250">
        <v>9583.56</v>
      </c>
      <c r="K169" s="251"/>
      <c r="L169" s="250">
        <v>9583.56</v>
      </c>
      <c r="M169" s="251"/>
      <c r="N169" s="252">
        <v>12453.85</v>
      </c>
    </row>
    <row r="170" spans="1:14" ht="25.5" x14ac:dyDescent="0.25">
      <c r="A170" s="165"/>
      <c r="B170" s="204"/>
      <c r="C170" s="225" t="s">
        <v>390</v>
      </c>
      <c r="D170" s="225" t="s">
        <v>380</v>
      </c>
      <c r="E170" s="225" t="s">
        <v>381</v>
      </c>
      <c r="F170" s="226" t="s">
        <v>191</v>
      </c>
      <c r="G170" s="249"/>
      <c r="H170" s="250">
        <v>0</v>
      </c>
      <c r="I170" s="251"/>
      <c r="J170" s="250">
        <v>3300</v>
      </c>
      <c r="K170" s="251"/>
      <c r="L170" s="250">
        <v>3300</v>
      </c>
      <c r="M170" s="251"/>
      <c r="N170" s="252">
        <v>6600</v>
      </c>
    </row>
    <row r="171" spans="1:14" ht="38.25" x14ac:dyDescent="0.25">
      <c r="A171" s="165"/>
      <c r="B171" s="204"/>
      <c r="C171" s="225" t="s">
        <v>391</v>
      </c>
      <c r="D171" s="225" t="s">
        <v>380</v>
      </c>
      <c r="E171" s="225" t="s">
        <v>381</v>
      </c>
      <c r="F171" s="226" t="s">
        <v>191</v>
      </c>
      <c r="G171" s="249"/>
      <c r="H171" s="250">
        <v>2616.9899999999998</v>
      </c>
      <c r="I171" s="251"/>
      <c r="J171" s="250">
        <v>2895.39</v>
      </c>
      <c r="K171" s="251"/>
      <c r="L171" s="250">
        <v>7395.39</v>
      </c>
      <c r="M171" s="251"/>
      <c r="N171" s="252">
        <v>7673.79</v>
      </c>
    </row>
    <row r="172" spans="1:14" ht="25.5" x14ac:dyDescent="0.25">
      <c r="A172" s="165"/>
      <c r="B172" s="204"/>
      <c r="C172" s="225" t="s">
        <v>392</v>
      </c>
      <c r="D172" s="225" t="s">
        <v>393</v>
      </c>
      <c r="E172" s="225" t="s">
        <v>394</v>
      </c>
      <c r="F172" s="226" t="s">
        <v>191</v>
      </c>
      <c r="G172" s="249"/>
      <c r="H172" s="250">
        <v>0</v>
      </c>
      <c r="I172" s="251"/>
      <c r="J172" s="250">
        <v>500</v>
      </c>
      <c r="K172" s="251"/>
      <c r="L172" s="250">
        <v>500</v>
      </c>
      <c r="M172" s="251"/>
      <c r="N172" s="252">
        <v>1000</v>
      </c>
    </row>
    <row r="173" spans="1:14" ht="25.5" x14ac:dyDescent="0.25">
      <c r="A173" s="165"/>
      <c r="B173" s="204"/>
      <c r="C173" s="225" t="s">
        <v>395</v>
      </c>
      <c r="D173" s="225" t="s">
        <v>380</v>
      </c>
      <c r="E173" s="225" t="s">
        <v>396</v>
      </c>
      <c r="F173" s="226" t="s">
        <v>191</v>
      </c>
      <c r="G173" s="249"/>
      <c r="H173" s="250">
        <v>150</v>
      </c>
      <c r="I173" s="251"/>
      <c r="J173" s="250">
        <v>150</v>
      </c>
      <c r="K173" s="251"/>
      <c r="L173" s="250">
        <v>150</v>
      </c>
      <c r="M173" s="251"/>
      <c r="N173" s="252">
        <v>300</v>
      </c>
    </row>
    <row r="174" spans="1:14" ht="51" x14ac:dyDescent="0.25">
      <c r="A174" s="165"/>
      <c r="B174" s="204"/>
      <c r="C174" s="225" t="s">
        <v>397</v>
      </c>
      <c r="D174" s="225" t="s">
        <v>398</v>
      </c>
      <c r="E174" s="225" t="s">
        <v>399</v>
      </c>
      <c r="F174" s="226" t="s">
        <v>191</v>
      </c>
      <c r="G174" s="249"/>
      <c r="H174" s="250">
        <v>0</v>
      </c>
      <c r="I174" s="251"/>
      <c r="J174" s="250">
        <v>1000</v>
      </c>
      <c r="K174" s="251"/>
      <c r="L174" s="250">
        <v>1000</v>
      </c>
      <c r="M174" s="251"/>
      <c r="N174" s="252">
        <v>1000</v>
      </c>
    </row>
    <row r="175" spans="1:14" ht="25.5" x14ac:dyDescent="0.25">
      <c r="A175" s="165"/>
      <c r="B175" s="204"/>
      <c r="C175" s="225" t="s">
        <v>400</v>
      </c>
      <c r="D175" s="225" t="s">
        <v>380</v>
      </c>
      <c r="E175" s="225" t="s">
        <v>388</v>
      </c>
      <c r="F175" s="226" t="s">
        <v>191</v>
      </c>
      <c r="G175" s="249"/>
      <c r="H175" s="250">
        <v>0</v>
      </c>
      <c r="I175" s="251"/>
      <c r="J175" s="250">
        <v>0</v>
      </c>
      <c r="K175" s="251"/>
      <c r="L175" s="250">
        <v>2100</v>
      </c>
      <c r="M175" s="251"/>
      <c r="N175" s="252">
        <v>2100</v>
      </c>
    </row>
    <row r="176" spans="1:14" ht="25.5" x14ac:dyDescent="0.25">
      <c r="A176" s="165"/>
      <c r="B176" s="204"/>
      <c r="C176" s="225" t="s">
        <v>401</v>
      </c>
      <c r="D176" s="225" t="s">
        <v>380</v>
      </c>
      <c r="E176" s="225" t="s">
        <v>381</v>
      </c>
      <c r="F176" s="226" t="s">
        <v>191</v>
      </c>
      <c r="G176" s="249"/>
      <c r="H176" s="250">
        <v>0</v>
      </c>
      <c r="I176" s="251"/>
      <c r="J176" s="250">
        <v>0</v>
      </c>
      <c r="K176" s="251"/>
      <c r="L176" s="250">
        <v>3557.16</v>
      </c>
      <c r="M176" s="251"/>
      <c r="N176" s="252">
        <v>3557.16</v>
      </c>
    </row>
    <row r="177" spans="1:14" ht="38.25" x14ac:dyDescent="0.25">
      <c r="A177" s="165"/>
      <c r="B177" s="204"/>
      <c r="C177" s="225" t="s">
        <v>402</v>
      </c>
      <c r="D177" s="225" t="s">
        <v>383</v>
      </c>
      <c r="E177" s="225" t="s">
        <v>403</v>
      </c>
      <c r="F177" s="226" t="s">
        <v>191</v>
      </c>
      <c r="G177" s="249"/>
      <c r="H177" s="250">
        <v>1070.8599999999999</v>
      </c>
      <c r="I177" s="251"/>
      <c r="J177" s="250">
        <v>1070.8599999999999</v>
      </c>
      <c r="K177" s="251"/>
      <c r="L177" s="250">
        <v>1070.8599999999999</v>
      </c>
      <c r="M177" s="251"/>
      <c r="N177" s="252">
        <v>1070.8599999999999</v>
      </c>
    </row>
    <row r="178" spans="1:14" ht="25.5" x14ac:dyDescent="0.25">
      <c r="A178" s="165"/>
      <c r="B178" s="204"/>
      <c r="C178" s="225" t="s">
        <v>404</v>
      </c>
      <c r="D178" s="225" t="s">
        <v>405</v>
      </c>
      <c r="E178" s="225" t="s">
        <v>190</v>
      </c>
      <c r="F178" s="226" t="s">
        <v>191</v>
      </c>
      <c r="G178" s="249"/>
      <c r="H178" s="250">
        <v>0</v>
      </c>
      <c r="I178" s="251"/>
      <c r="J178" s="250">
        <v>300</v>
      </c>
      <c r="K178" s="251"/>
      <c r="L178" s="250">
        <v>300</v>
      </c>
      <c r="M178" s="251"/>
      <c r="N178" s="252">
        <v>600</v>
      </c>
    </row>
    <row r="179" spans="1:14" ht="38.25" x14ac:dyDescent="0.25">
      <c r="A179" s="165"/>
      <c r="B179" s="204"/>
      <c r="C179" s="225" t="s">
        <v>406</v>
      </c>
      <c r="D179" s="225" t="s">
        <v>407</v>
      </c>
      <c r="E179" s="225" t="s">
        <v>408</v>
      </c>
      <c r="F179" s="226" t="s">
        <v>191</v>
      </c>
      <c r="G179" s="249"/>
      <c r="H179" s="250">
        <v>9230</v>
      </c>
      <c r="I179" s="251"/>
      <c r="J179" s="250">
        <v>9230</v>
      </c>
      <c r="K179" s="251"/>
      <c r="L179" s="250">
        <v>20805</v>
      </c>
      <c r="M179" s="251"/>
      <c r="N179" s="252">
        <v>32380</v>
      </c>
    </row>
    <row r="180" spans="1:14" ht="25.5" x14ac:dyDescent="0.25">
      <c r="A180" s="165"/>
      <c r="B180" s="204"/>
      <c r="C180" s="205" t="s">
        <v>409</v>
      </c>
      <c r="D180" s="205" t="s">
        <v>380</v>
      </c>
      <c r="E180" s="205" t="s">
        <v>410</v>
      </c>
      <c r="F180" s="209" t="s">
        <v>191</v>
      </c>
      <c r="G180" s="241"/>
      <c r="H180" s="245">
        <v>0</v>
      </c>
      <c r="I180" s="243"/>
      <c r="J180" s="245">
        <v>0</v>
      </c>
      <c r="K180" s="243"/>
      <c r="L180" s="245">
        <v>1400</v>
      </c>
      <c r="M180" s="243"/>
      <c r="N180" s="246">
        <v>1400</v>
      </c>
    </row>
    <row r="181" spans="1:14" x14ac:dyDescent="0.25">
      <c r="A181" s="165" t="s">
        <v>71</v>
      </c>
      <c r="B181" s="164" t="s">
        <v>70</v>
      </c>
      <c r="C181" s="206"/>
      <c r="D181" s="206"/>
      <c r="E181" s="206"/>
      <c r="F181" s="255"/>
      <c r="G181" s="97"/>
      <c r="H181" s="99"/>
      <c r="I181" s="99"/>
      <c r="J181" s="99"/>
      <c r="K181" s="99"/>
      <c r="L181" s="99"/>
      <c r="M181" s="99"/>
      <c r="N181" s="101"/>
    </row>
    <row r="182" spans="1:14" x14ac:dyDescent="0.25">
      <c r="A182" s="165" t="s">
        <v>72</v>
      </c>
      <c r="B182" s="164" t="s">
        <v>12</v>
      </c>
      <c r="C182" s="166"/>
      <c r="D182" s="166"/>
      <c r="E182" s="166"/>
      <c r="F182" s="179"/>
      <c r="G182" s="180"/>
      <c r="H182" s="181"/>
      <c r="I182" s="181"/>
      <c r="J182" s="181"/>
      <c r="K182" s="181"/>
      <c r="L182" s="181"/>
      <c r="M182" s="181"/>
      <c r="N182" s="182"/>
    </row>
    <row r="183" spans="1:14" x14ac:dyDescent="0.25">
      <c r="A183" s="165" t="s">
        <v>74</v>
      </c>
      <c r="B183" s="164" t="s">
        <v>73</v>
      </c>
      <c r="C183" s="217"/>
      <c r="D183" s="217"/>
      <c r="E183" s="217"/>
      <c r="F183" s="272"/>
      <c r="G183" s="180"/>
      <c r="H183" s="181">
        <v>0</v>
      </c>
      <c r="I183" s="181"/>
      <c r="J183" s="181">
        <v>211.5</v>
      </c>
      <c r="K183" s="181">
        <v>541.58000000000004</v>
      </c>
      <c r="L183" s="181">
        <v>211.5</v>
      </c>
      <c r="M183" s="181">
        <v>988.95</v>
      </c>
      <c r="N183" s="182">
        <v>423</v>
      </c>
    </row>
    <row r="184" spans="1:14" ht="38.25" x14ac:dyDescent="0.25">
      <c r="A184" s="165"/>
      <c r="B184" s="204"/>
      <c r="C184" s="207" t="s">
        <v>411</v>
      </c>
      <c r="D184" s="207" t="s">
        <v>412</v>
      </c>
      <c r="E184" s="207" t="s">
        <v>190</v>
      </c>
      <c r="F184" s="211" t="s">
        <v>413</v>
      </c>
      <c r="G184" s="180"/>
      <c r="H184" s="263">
        <v>0</v>
      </c>
      <c r="I184" s="181"/>
      <c r="J184" s="263">
        <v>211.5</v>
      </c>
      <c r="K184" s="181"/>
      <c r="L184" s="263">
        <v>211.5</v>
      </c>
      <c r="M184" s="181"/>
      <c r="N184" s="265">
        <v>423</v>
      </c>
    </row>
    <row r="185" spans="1:14" x14ac:dyDescent="0.25">
      <c r="A185" s="165" t="s">
        <v>76</v>
      </c>
      <c r="B185" s="164" t="s">
        <v>75</v>
      </c>
      <c r="C185" s="206"/>
      <c r="D185" s="206"/>
      <c r="E185" s="206"/>
      <c r="F185" s="255"/>
      <c r="G185" s="97"/>
      <c r="H185" s="99"/>
      <c r="I185" s="99"/>
      <c r="J185" s="99"/>
      <c r="K185" s="99"/>
      <c r="L185" s="99"/>
      <c r="M185" s="99"/>
      <c r="N185" s="101"/>
    </row>
    <row r="186" spans="1:14" x14ac:dyDescent="0.25">
      <c r="A186" s="165" t="s">
        <v>78</v>
      </c>
      <c r="B186" s="164" t="s">
        <v>77</v>
      </c>
      <c r="C186" s="217"/>
      <c r="D186" s="217"/>
      <c r="E186" s="217"/>
      <c r="F186" s="272"/>
      <c r="G186" s="97">
        <v>32423.200000000001</v>
      </c>
      <c r="H186" s="99">
        <f>SUM(H187:H189)</f>
        <v>27053.73</v>
      </c>
      <c r="I186" s="99">
        <v>32677.200000000001</v>
      </c>
      <c r="J186" s="99">
        <f>SUM(J187:J189)</f>
        <v>27303.73</v>
      </c>
      <c r="K186" s="99">
        <v>32677.200000000001</v>
      </c>
      <c r="L186" s="99">
        <f>SUM(L187:L189)</f>
        <v>27553.73</v>
      </c>
      <c r="M186" s="99">
        <v>47168.17</v>
      </c>
      <c r="N186" s="101">
        <f>SUM(N187:N189)</f>
        <v>48053.73</v>
      </c>
    </row>
    <row r="187" spans="1:14" ht="38.25" x14ac:dyDescent="0.25">
      <c r="A187" s="165"/>
      <c r="B187" s="204"/>
      <c r="C187" s="218" t="s">
        <v>414</v>
      </c>
      <c r="D187" s="218" t="s">
        <v>415</v>
      </c>
      <c r="E187" s="218" t="s">
        <v>416</v>
      </c>
      <c r="F187" s="220" t="s">
        <v>191</v>
      </c>
      <c r="G187" s="242"/>
      <c r="H187" s="247">
        <v>18864.29</v>
      </c>
      <c r="I187" s="244"/>
      <c r="J187" s="247">
        <v>18864.29</v>
      </c>
      <c r="K187" s="244"/>
      <c r="L187" s="247">
        <v>18864.29</v>
      </c>
      <c r="M187" s="244"/>
      <c r="N187" s="248">
        <v>38864.29</v>
      </c>
    </row>
    <row r="188" spans="1:14" ht="38.25" x14ac:dyDescent="0.25">
      <c r="A188" s="165"/>
      <c r="B188" s="204"/>
      <c r="C188" s="225" t="s">
        <v>417</v>
      </c>
      <c r="D188" s="225" t="s">
        <v>415</v>
      </c>
      <c r="E188" s="225" t="s">
        <v>416</v>
      </c>
      <c r="F188" s="226" t="s">
        <v>191</v>
      </c>
      <c r="G188" s="249"/>
      <c r="H188" s="250">
        <v>7901.44</v>
      </c>
      <c r="I188" s="251"/>
      <c r="J188" s="250">
        <v>7901.44</v>
      </c>
      <c r="K188" s="251"/>
      <c r="L188" s="250">
        <v>7901.44</v>
      </c>
      <c r="M188" s="251"/>
      <c r="N188" s="252">
        <v>7901.44</v>
      </c>
    </row>
    <row r="189" spans="1:14" ht="25.5" x14ac:dyDescent="0.25">
      <c r="A189" s="165"/>
      <c r="B189" s="204"/>
      <c r="C189" s="205" t="s">
        <v>418</v>
      </c>
      <c r="D189" s="205" t="s">
        <v>419</v>
      </c>
      <c r="E189" s="205" t="s">
        <v>420</v>
      </c>
      <c r="F189" s="209" t="s">
        <v>191</v>
      </c>
      <c r="G189" s="241"/>
      <c r="H189" s="245">
        <v>288</v>
      </c>
      <c r="I189" s="243"/>
      <c r="J189" s="245">
        <v>538</v>
      </c>
      <c r="K189" s="243"/>
      <c r="L189" s="245">
        <v>788</v>
      </c>
      <c r="M189" s="243"/>
      <c r="N189" s="246">
        <v>1288</v>
      </c>
    </row>
    <row r="190" spans="1:14" x14ac:dyDescent="0.25">
      <c r="A190" s="165" t="s">
        <v>80</v>
      </c>
      <c r="B190" s="164" t="s">
        <v>79</v>
      </c>
      <c r="C190" s="207"/>
      <c r="D190" s="207"/>
      <c r="E190" s="207"/>
      <c r="F190" s="257"/>
      <c r="G190" s="97">
        <v>5599.99</v>
      </c>
      <c r="H190" s="99">
        <f>SUM(H191:H192)</f>
        <v>6100.38</v>
      </c>
      <c r="I190" s="99">
        <v>6099.99</v>
      </c>
      <c r="J190" s="99">
        <f>SUM(J191:J192)</f>
        <v>6100.38</v>
      </c>
      <c r="K190" s="99">
        <v>6099.99</v>
      </c>
      <c r="L190" s="99">
        <f>SUM(L191:L192)</f>
        <v>6100.38</v>
      </c>
      <c r="M190" s="99">
        <v>10321.16</v>
      </c>
      <c r="N190" s="101">
        <f>SUM(N191:N192)</f>
        <v>22353.7</v>
      </c>
    </row>
    <row r="191" spans="1:14" ht="25.5" x14ac:dyDescent="0.25">
      <c r="A191" s="165"/>
      <c r="B191" s="204"/>
      <c r="C191" s="218" t="s">
        <v>421</v>
      </c>
      <c r="D191" s="218" t="s">
        <v>422</v>
      </c>
      <c r="E191" s="218" t="s">
        <v>190</v>
      </c>
      <c r="F191" s="220" t="s">
        <v>191</v>
      </c>
      <c r="G191" s="242"/>
      <c r="H191" s="247">
        <v>6100.38</v>
      </c>
      <c r="I191" s="244"/>
      <c r="J191" s="247">
        <v>6100.38</v>
      </c>
      <c r="K191" s="244"/>
      <c r="L191" s="247">
        <v>6100.38</v>
      </c>
      <c r="M191" s="244"/>
      <c r="N191" s="248">
        <v>20353.7</v>
      </c>
    </row>
    <row r="192" spans="1:14" x14ac:dyDescent="0.25">
      <c r="A192" s="165"/>
      <c r="B192" s="204"/>
      <c r="C192" s="205" t="s">
        <v>423</v>
      </c>
      <c r="D192" s="205" t="s">
        <v>424</v>
      </c>
      <c r="E192" s="205" t="s">
        <v>425</v>
      </c>
      <c r="F192" s="209" t="s">
        <v>191</v>
      </c>
      <c r="G192" s="241"/>
      <c r="H192" s="245">
        <v>0</v>
      </c>
      <c r="I192" s="243"/>
      <c r="J192" s="245">
        <v>0</v>
      </c>
      <c r="K192" s="243"/>
      <c r="L192" s="245">
        <v>0</v>
      </c>
      <c r="M192" s="243"/>
      <c r="N192" s="246">
        <v>2000</v>
      </c>
    </row>
    <row r="193" spans="1:14" x14ac:dyDescent="0.25">
      <c r="A193" s="168" t="s">
        <v>62</v>
      </c>
      <c r="B193" s="170" t="s">
        <v>127</v>
      </c>
      <c r="C193" s="206"/>
      <c r="D193" s="206"/>
      <c r="E193" s="206"/>
      <c r="F193" s="255"/>
      <c r="G193" s="89">
        <f>SUM(G105:G190)</f>
        <v>165356.79999999999</v>
      </c>
      <c r="H193" s="90">
        <f>SUM(H190,H186,H185,H183,H182,H181,H162,H129,H122,H105)</f>
        <v>171103.48</v>
      </c>
      <c r="I193" s="90">
        <f>SUM(I190,I186,I185,I183,I182,I181,I162,I129,I122,I105)</f>
        <v>297256.03000000003</v>
      </c>
      <c r="J193" s="90">
        <f>SUM(J190,J186,J185,J183,J182,J181,J162,J129,J122,J105)</f>
        <v>327166.44</v>
      </c>
      <c r="K193" s="90">
        <f>SUM(K190,K186,K185,K183,K182,K181,K162,K129,K122,K105)</f>
        <v>415801.77</v>
      </c>
      <c r="L193" s="90">
        <f>SUM(L190,L186,L185,L183,L182,L181,L162,L129,L122,L105)</f>
        <v>465345.44</v>
      </c>
      <c r="M193" s="90">
        <f>SUM(M105:M190)</f>
        <v>565251.79</v>
      </c>
      <c r="N193" s="91">
        <f>SUM(N190,N186,N185,N183,N182,N181,N162,N129,N122,N105)</f>
        <v>669732.54999999993</v>
      </c>
    </row>
    <row r="194" spans="1:14" x14ac:dyDescent="0.25">
      <c r="A194" s="165" t="s">
        <v>83</v>
      </c>
      <c r="B194" s="164" t="s">
        <v>82</v>
      </c>
      <c r="C194" s="166"/>
      <c r="D194" s="166"/>
      <c r="E194" s="166"/>
      <c r="F194" s="179"/>
      <c r="G194" s="85"/>
      <c r="H194" s="87"/>
      <c r="I194" s="99"/>
      <c r="J194" s="99"/>
      <c r="K194" s="99"/>
      <c r="L194" s="99"/>
      <c r="M194" s="99"/>
      <c r="N194" s="183"/>
    </row>
    <row r="195" spans="1:14" x14ac:dyDescent="0.25">
      <c r="A195" s="165" t="s">
        <v>85</v>
      </c>
      <c r="B195" s="164" t="s">
        <v>84</v>
      </c>
      <c r="C195" s="217"/>
      <c r="D195" s="217"/>
      <c r="E195" s="217"/>
      <c r="F195" s="272"/>
      <c r="G195" s="180">
        <v>31275.78</v>
      </c>
      <c r="H195" s="181">
        <f>SUM(H196:H214)</f>
        <v>25920.15</v>
      </c>
      <c r="I195" s="181">
        <v>94846.1</v>
      </c>
      <c r="J195" s="181">
        <f>SUM(J196:J214)</f>
        <v>163531.60999999999</v>
      </c>
      <c r="K195" s="181">
        <v>173465.68</v>
      </c>
      <c r="L195" s="181">
        <f>SUM(L196:L214)</f>
        <v>315557.62</v>
      </c>
      <c r="M195" s="181">
        <v>266878.58</v>
      </c>
      <c r="N195" s="182">
        <f>SUM(N196:N214)</f>
        <v>507368.28999999992</v>
      </c>
    </row>
    <row r="196" spans="1:14" ht="25.5" x14ac:dyDescent="0.25">
      <c r="A196" s="165"/>
      <c r="B196" s="204"/>
      <c r="C196" s="218" t="s">
        <v>426</v>
      </c>
      <c r="D196" s="218" t="s">
        <v>427</v>
      </c>
      <c r="E196" s="218" t="s">
        <v>190</v>
      </c>
      <c r="F196" s="220" t="s">
        <v>191</v>
      </c>
      <c r="G196" s="259"/>
      <c r="H196" s="266">
        <v>8500</v>
      </c>
      <c r="I196" s="261"/>
      <c r="J196" s="266">
        <v>8500</v>
      </c>
      <c r="K196" s="261"/>
      <c r="L196" s="266">
        <v>8500</v>
      </c>
      <c r="M196" s="261"/>
      <c r="N196" s="267">
        <v>8500</v>
      </c>
    </row>
    <row r="197" spans="1:14" ht="63.75" x14ac:dyDescent="0.25">
      <c r="A197" s="165"/>
      <c r="B197" s="204"/>
      <c r="C197" s="225" t="s">
        <v>428</v>
      </c>
      <c r="D197" s="225" t="s">
        <v>429</v>
      </c>
      <c r="E197" s="225" t="s">
        <v>430</v>
      </c>
      <c r="F197" s="226" t="s">
        <v>191</v>
      </c>
      <c r="G197" s="268"/>
      <c r="H197" s="269">
        <v>0</v>
      </c>
      <c r="I197" s="270"/>
      <c r="J197" s="269">
        <v>1925</v>
      </c>
      <c r="K197" s="270"/>
      <c r="L197" s="269">
        <v>1925</v>
      </c>
      <c r="M197" s="270"/>
      <c r="N197" s="271">
        <v>1925</v>
      </c>
    </row>
    <row r="198" spans="1:14" ht="63.75" x14ac:dyDescent="0.25">
      <c r="A198" s="165"/>
      <c r="B198" s="204"/>
      <c r="C198" s="225" t="s">
        <v>431</v>
      </c>
      <c r="D198" s="225" t="s">
        <v>429</v>
      </c>
      <c r="E198" s="225" t="s">
        <v>430</v>
      </c>
      <c r="F198" s="226" t="s">
        <v>191</v>
      </c>
      <c r="G198" s="268"/>
      <c r="H198" s="269">
        <v>0</v>
      </c>
      <c r="I198" s="270"/>
      <c r="J198" s="269">
        <v>6100</v>
      </c>
      <c r="K198" s="270"/>
      <c r="L198" s="269">
        <v>6100</v>
      </c>
      <c r="M198" s="270"/>
      <c r="N198" s="271">
        <v>6100</v>
      </c>
    </row>
    <row r="199" spans="1:14" ht="38.25" x14ac:dyDescent="0.25">
      <c r="A199" s="165"/>
      <c r="B199" s="204"/>
      <c r="C199" s="225" t="s">
        <v>432</v>
      </c>
      <c r="D199" s="225" t="s">
        <v>433</v>
      </c>
      <c r="E199" s="225" t="s">
        <v>434</v>
      </c>
      <c r="F199" s="226" t="s">
        <v>191</v>
      </c>
      <c r="G199" s="268"/>
      <c r="H199" s="269">
        <v>2256.8000000000002</v>
      </c>
      <c r="I199" s="270"/>
      <c r="J199" s="269">
        <v>3308.9</v>
      </c>
      <c r="K199" s="270"/>
      <c r="L199" s="269">
        <v>3308.9</v>
      </c>
      <c r="M199" s="270"/>
      <c r="N199" s="271">
        <v>134348.76</v>
      </c>
    </row>
    <row r="200" spans="1:14" ht="25.5" x14ac:dyDescent="0.25">
      <c r="A200" s="165"/>
      <c r="B200" s="204"/>
      <c r="C200" s="225" t="s">
        <v>435</v>
      </c>
      <c r="D200" s="225" t="s">
        <v>433</v>
      </c>
      <c r="E200" s="225" t="s">
        <v>434</v>
      </c>
      <c r="F200" s="226" t="s">
        <v>191</v>
      </c>
      <c r="G200" s="268"/>
      <c r="H200" s="269">
        <v>0</v>
      </c>
      <c r="I200" s="270"/>
      <c r="J200" s="269">
        <v>1580.28</v>
      </c>
      <c r="K200" s="270"/>
      <c r="L200" s="269">
        <v>1580.28</v>
      </c>
      <c r="M200" s="270"/>
      <c r="N200" s="271">
        <v>1580.28</v>
      </c>
    </row>
    <row r="201" spans="1:14" ht="25.5" x14ac:dyDescent="0.25">
      <c r="A201" s="165"/>
      <c r="B201" s="204"/>
      <c r="C201" s="225" t="s">
        <v>436</v>
      </c>
      <c r="D201" s="225" t="s">
        <v>437</v>
      </c>
      <c r="E201" s="225" t="s">
        <v>438</v>
      </c>
      <c r="F201" s="226" t="s">
        <v>191</v>
      </c>
      <c r="G201" s="268"/>
      <c r="H201" s="269">
        <v>0</v>
      </c>
      <c r="I201" s="270"/>
      <c r="J201" s="269">
        <v>0</v>
      </c>
      <c r="K201" s="270"/>
      <c r="L201" s="269">
        <v>0</v>
      </c>
      <c r="M201" s="270"/>
      <c r="N201" s="271">
        <v>14796.6</v>
      </c>
    </row>
    <row r="202" spans="1:14" ht="38.25" x14ac:dyDescent="0.25">
      <c r="A202" s="165"/>
      <c r="B202" s="204"/>
      <c r="C202" s="225" t="s">
        <v>439</v>
      </c>
      <c r="D202" s="225" t="s">
        <v>433</v>
      </c>
      <c r="E202" s="225" t="s">
        <v>440</v>
      </c>
      <c r="F202" s="226" t="s">
        <v>191</v>
      </c>
      <c r="G202" s="268"/>
      <c r="H202" s="269">
        <v>1127.51</v>
      </c>
      <c r="I202" s="270"/>
      <c r="J202" s="269">
        <v>5464.26</v>
      </c>
      <c r="K202" s="270"/>
      <c r="L202" s="269">
        <v>59050.61</v>
      </c>
      <c r="M202" s="270"/>
      <c r="N202" s="271">
        <v>66000</v>
      </c>
    </row>
    <row r="203" spans="1:14" ht="38.25" x14ac:dyDescent="0.25">
      <c r="A203" s="165"/>
      <c r="B203" s="204"/>
      <c r="C203" s="225" t="s">
        <v>441</v>
      </c>
      <c r="D203" s="225" t="s">
        <v>429</v>
      </c>
      <c r="E203" s="225" t="s">
        <v>430</v>
      </c>
      <c r="F203" s="226" t="s">
        <v>191</v>
      </c>
      <c r="G203" s="268"/>
      <c r="H203" s="269">
        <v>0</v>
      </c>
      <c r="I203" s="270"/>
      <c r="J203" s="269">
        <v>0</v>
      </c>
      <c r="K203" s="270"/>
      <c r="L203" s="269">
        <v>1952</v>
      </c>
      <c r="M203" s="270"/>
      <c r="N203" s="271">
        <v>1952</v>
      </c>
    </row>
    <row r="204" spans="1:14" ht="25.5" x14ac:dyDescent="0.25">
      <c r="A204" s="165"/>
      <c r="B204" s="204"/>
      <c r="C204" s="225" t="s">
        <v>442</v>
      </c>
      <c r="D204" s="225" t="s">
        <v>443</v>
      </c>
      <c r="E204" s="225" t="s">
        <v>444</v>
      </c>
      <c r="F204" s="226" t="s">
        <v>191</v>
      </c>
      <c r="G204" s="268"/>
      <c r="H204" s="269">
        <v>2079.84</v>
      </c>
      <c r="I204" s="270"/>
      <c r="J204" s="269">
        <v>2079.84</v>
      </c>
      <c r="K204" s="270"/>
      <c r="L204" s="269">
        <v>18915.84</v>
      </c>
      <c r="M204" s="270"/>
      <c r="N204" s="271">
        <v>18915.84</v>
      </c>
    </row>
    <row r="205" spans="1:14" ht="25.5" x14ac:dyDescent="0.25">
      <c r="A205" s="165"/>
      <c r="B205" s="204"/>
      <c r="C205" s="225" t="s">
        <v>445</v>
      </c>
      <c r="D205" s="225" t="s">
        <v>433</v>
      </c>
      <c r="E205" s="225" t="s">
        <v>190</v>
      </c>
      <c r="F205" s="226" t="s">
        <v>191</v>
      </c>
      <c r="G205" s="268"/>
      <c r="H205" s="269">
        <v>0</v>
      </c>
      <c r="I205" s="270"/>
      <c r="J205" s="269">
        <v>0</v>
      </c>
      <c r="K205" s="270"/>
      <c r="L205" s="269">
        <v>10000</v>
      </c>
      <c r="M205" s="270"/>
      <c r="N205" s="271">
        <v>20000</v>
      </c>
    </row>
    <row r="206" spans="1:14" ht="25.5" x14ac:dyDescent="0.25">
      <c r="A206" s="165"/>
      <c r="B206" s="204"/>
      <c r="C206" s="225" t="s">
        <v>446</v>
      </c>
      <c r="D206" s="225" t="s">
        <v>433</v>
      </c>
      <c r="E206" s="225" t="s">
        <v>434</v>
      </c>
      <c r="F206" s="226" t="s">
        <v>191</v>
      </c>
      <c r="G206" s="268"/>
      <c r="H206" s="269">
        <v>0</v>
      </c>
      <c r="I206" s="270"/>
      <c r="J206" s="269">
        <v>710.69</v>
      </c>
      <c r="K206" s="270"/>
      <c r="L206" s="269">
        <v>710.69</v>
      </c>
      <c r="M206" s="270"/>
      <c r="N206" s="271">
        <v>710.69</v>
      </c>
    </row>
    <row r="207" spans="1:14" ht="63.75" x14ac:dyDescent="0.25">
      <c r="A207" s="165"/>
      <c r="B207" s="204"/>
      <c r="C207" s="225" t="s">
        <v>447</v>
      </c>
      <c r="D207" s="225" t="s">
        <v>448</v>
      </c>
      <c r="E207" s="225" t="s">
        <v>449</v>
      </c>
      <c r="F207" s="226" t="s">
        <v>191</v>
      </c>
      <c r="G207" s="268"/>
      <c r="H207" s="269">
        <v>0</v>
      </c>
      <c r="I207" s="270"/>
      <c r="J207" s="269">
        <v>34003.18</v>
      </c>
      <c r="K207" s="270"/>
      <c r="L207" s="269">
        <v>34003.18</v>
      </c>
      <c r="M207" s="270"/>
      <c r="N207" s="271">
        <v>34003.18</v>
      </c>
    </row>
    <row r="208" spans="1:14" ht="25.5" x14ac:dyDescent="0.25">
      <c r="A208" s="165"/>
      <c r="B208" s="204"/>
      <c r="C208" s="225" t="s">
        <v>450</v>
      </c>
      <c r="D208" s="225" t="s">
        <v>451</v>
      </c>
      <c r="E208" s="225" t="s">
        <v>190</v>
      </c>
      <c r="F208" s="226" t="s">
        <v>191</v>
      </c>
      <c r="G208" s="268"/>
      <c r="H208" s="269">
        <v>0</v>
      </c>
      <c r="I208" s="270"/>
      <c r="J208" s="269">
        <v>36478</v>
      </c>
      <c r="K208" s="270"/>
      <c r="L208" s="269">
        <v>36478</v>
      </c>
      <c r="M208" s="270"/>
      <c r="N208" s="271">
        <v>36478</v>
      </c>
    </row>
    <row r="209" spans="1:14" ht="25.5" x14ac:dyDescent="0.25">
      <c r="A209" s="165"/>
      <c r="B209" s="204"/>
      <c r="C209" s="225" t="s">
        <v>452</v>
      </c>
      <c r="D209" s="225" t="s">
        <v>433</v>
      </c>
      <c r="E209" s="225" t="s">
        <v>453</v>
      </c>
      <c r="F209" s="226" t="s">
        <v>191</v>
      </c>
      <c r="G209" s="268"/>
      <c r="H209" s="269">
        <v>0</v>
      </c>
      <c r="I209" s="270"/>
      <c r="J209" s="269">
        <v>0</v>
      </c>
      <c r="K209" s="270"/>
      <c r="L209" s="269">
        <v>8271.6</v>
      </c>
      <c r="M209" s="270"/>
      <c r="N209" s="271">
        <v>8271.6</v>
      </c>
    </row>
    <row r="210" spans="1:14" ht="38.25" x14ac:dyDescent="0.25">
      <c r="A210" s="165"/>
      <c r="B210" s="204"/>
      <c r="C210" s="225" t="s">
        <v>454</v>
      </c>
      <c r="D210" s="225" t="s">
        <v>451</v>
      </c>
      <c r="E210" s="225" t="s">
        <v>455</v>
      </c>
      <c r="F210" s="226" t="s">
        <v>191</v>
      </c>
      <c r="G210" s="268"/>
      <c r="H210" s="269">
        <v>0</v>
      </c>
      <c r="I210" s="270"/>
      <c r="J210" s="269">
        <v>0</v>
      </c>
      <c r="K210" s="270"/>
      <c r="L210" s="269">
        <v>0</v>
      </c>
      <c r="M210" s="270"/>
      <c r="N210" s="271">
        <v>25000</v>
      </c>
    </row>
    <row r="211" spans="1:14" ht="25.5" x14ac:dyDescent="0.25">
      <c r="A211" s="165"/>
      <c r="B211" s="204"/>
      <c r="C211" s="225" t="s">
        <v>456</v>
      </c>
      <c r="D211" s="225" t="s">
        <v>433</v>
      </c>
      <c r="E211" s="225" t="s">
        <v>190</v>
      </c>
      <c r="F211" s="226" t="s">
        <v>191</v>
      </c>
      <c r="G211" s="268"/>
      <c r="H211" s="269">
        <v>0</v>
      </c>
      <c r="I211" s="270"/>
      <c r="J211" s="269">
        <v>0</v>
      </c>
      <c r="K211" s="270"/>
      <c r="L211" s="269">
        <v>10999.12</v>
      </c>
      <c r="M211" s="270"/>
      <c r="N211" s="271">
        <v>10999.12</v>
      </c>
    </row>
    <row r="212" spans="1:14" ht="25.5" x14ac:dyDescent="0.25">
      <c r="A212" s="165"/>
      <c r="B212" s="204"/>
      <c r="C212" s="225" t="s">
        <v>457</v>
      </c>
      <c r="D212" s="225" t="s">
        <v>433</v>
      </c>
      <c r="E212" s="225" t="s">
        <v>190</v>
      </c>
      <c r="F212" s="226" t="s">
        <v>191</v>
      </c>
      <c r="G212" s="268"/>
      <c r="H212" s="269">
        <v>11956</v>
      </c>
      <c r="I212" s="270"/>
      <c r="J212" s="269">
        <v>11956</v>
      </c>
      <c r="K212" s="270"/>
      <c r="L212" s="269">
        <v>11956</v>
      </c>
      <c r="M212" s="270"/>
      <c r="N212" s="271">
        <v>11956</v>
      </c>
    </row>
    <row r="213" spans="1:14" ht="25.5" x14ac:dyDescent="0.25">
      <c r="A213" s="165"/>
      <c r="B213" s="204"/>
      <c r="C213" s="225" t="s">
        <v>458</v>
      </c>
      <c r="D213" s="225" t="s">
        <v>433</v>
      </c>
      <c r="E213" s="225" t="s">
        <v>190</v>
      </c>
      <c r="F213" s="226" t="s">
        <v>191</v>
      </c>
      <c r="G213" s="268"/>
      <c r="H213" s="269">
        <v>0</v>
      </c>
      <c r="I213" s="270"/>
      <c r="J213" s="269">
        <v>781</v>
      </c>
      <c r="K213" s="270"/>
      <c r="L213" s="269">
        <v>781</v>
      </c>
      <c r="M213" s="270"/>
      <c r="N213" s="271">
        <v>781</v>
      </c>
    </row>
    <row r="214" spans="1:14" ht="38.25" x14ac:dyDescent="0.25">
      <c r="A214" s="165"/>
      <c r="B214" s="204"/>
      <c r="C214" s="205" t="s">
        <v>459</v>
      </c>
      <c r="D214" s="205" t="s">
        <v>433</v>
      </c>
      <c r="E214" s="205" t="s">
        <v>434</v>
      </c>
      <c r="F214" s="209" t="s">
        <v>191</v>
      </c>
      <c r="G214" s="258"/>
      <c r="H214" s="262">
        <v>0</v>
      </c>
      <c r="I214" s="260"/>
      <c r="J214" s="262">
        <v>50644.46</v>
      </c>
      <c r="K214" s="260"/>
      <c r="L214" s="262">
        <v>101025.4</v>
      </c>
      <c r="M214" s="260"/>
      <c r="N214" s="264">
        <v>105050.22</v>
      </c>
    </row>
    <row r="215" spans="1:14" x14ac:dyDescent="0.25">
      <c r="A215" s="165" t="s">
        <v>86</v>
      </c>
      <c r="B215" s="164" t="s">
        <v>0</v>
      </c>
      <c r="C215" s="207"/>
      <c r="D215" s="207"/>
      <c r="E215" s="207"/>
      <c r="F215" s="257"/>
      <c r="G215" s="97"/>
      <c r="H215" s="99">
        <f>SUM(H216:H218)</f>
        <v>7806</v>
      </c>
      <c r="I215" s="99"/>
      <c r="J215" s="99">
        <f>SUM(J216:J218)</f>
        <v>7806</v>
      </c>
      <c r="K215" s="99"/>
      <c r="L215" s="99">
        <f>SUM(L216:L218)</f>
        <v>11832</v>
      </c>
      <c r="M215" s="99"/>
      <c r="N215" s="101">
        <f>SUM(N216:N218)</f>
        <v>11832</v>
      </c>
    </row>
    <row r="216" spans="1:14" ht="51" x14ac:dyDescent="0.25">
      <c r="A216" s="165"/>
      <c r="B216" s="204"/>
      <c r="C216" s="218" t="s">
        <v>460</v>
      </c>
      <c r="D216" s="218" t="s">
        <v>461</v>
      </c>
      <c r="E216" s="218" t="s">
        <v>462</v>
      </c>
      <c r="F216" s="220" t="s">
        <v>191</v>
      </c>
      <c r="G216" s="242"/>
      <c r="H216" s="247">
        <v>2806</v>
      </c>
      <c r="I216" s="244"/>
      <c r="J216" s="247">
        <v>2806</v>
      </c>
      <c r="K216" s="244"/>
      <c r="L216" s="247">
        <v>2806</v>
      </c>
      <c r="M216" s="244"/>
      <c r="N216" s="248">
        <v>2806</v>
      </c>
    </row>
    <row r="217" spans="1:14" ht="38.25" x14ac:dyDescent="0.25">
      <c r="A217" s="165"/>
      <c r="B217" s="204"/>
      <c r="C217" s="225" t="s">
        <v>463</v>
      </c>
      <c r="D217" s="225" t="s">
        <v>464</v>
      </c>
      <c r="E217" s="225" t="s">
        <v>465</v>
      </c>
      <c r="F217" s="226" t="s">
        <v>191</v>
      </c>
      <c r="G217" s="249"/>
      <c r="H217" s="250">
        <v>5000</v>
      </c>
      <c r="I217" s="251"/>
      <c r="J217" s="250">
        <v>5000</v>
      </c>
      <c r="K217" s="251"/>
      <c r="L217" s="250">
        <v>5000</v>
      </c>
      <c r="M217" s="251"/>
      <c r="N217" s="252">
        <v>5000</v>
      </c>
    </row>
    <row r="218" spans="1:14" ht="51" x14ac:dyDescent="0.25">
      <c r="A218" s="165"/>
      <c r="B218" s="204"/>
      <c r="C218" s="205" t="s">
        <v>466</v>
      </c>
      <c r="D218" s="205" t="s">
        <v>461</v>
      </c>
      <c r="E218" s="205" t="s">
        <v>462</v>
      </c>
      <c r="F218" s="209" t="s">
        <v>191</v>
      </c>
      <c r="G218" s="241"/>
      <c r="H218" s="245">
        <v>0</v>
      </c>
      <c r="I218" s="243"/>
      <c r="J218" s="245">
        <v>0</v>
      </c>
      <c r="K218" s="243"/>
      <c r="L218" s="245">
        <v>4026</v>
      </c>
      <c r="M218" s="243"/>
      <c r="N218" s="246">
        <v>4026</v>
      </c>
    </row>
    <row r="219" spans="1:14" x14ac:dyDescent="0.25">
      <c r="A219" s="165" t="s">
        <v>87</v>
      </c>
      <c r="B219" s="164" t="s">
        <v>1</v>
      </c>
      <c r="C219" s="206"/>
      <c r="D219" s="206"/>
      <c r="E219" s="206"/>
      <c r="F219" s="255"/>
      <c r="G219" s="97"/>
      <c r="H219" s="99"/>
      <c r="I219" s="99"/>
      <c r="J219" s="99"/>
      <c r="K219" s="99"/>
      <c r="L219" s="99"/>
      <c r="M219" s="99"/>
      <c r="N219" s="101"/>
    </row>
    <row r="220" spans="1:14" x14ac:dyDescent="0.25">
      <c r="A220" s="165" t="s">
        <v>89</v>
      </c>
      <c r="B220" s="164" t="s">
        <v>88</v>
      </c>
      <c r="C220" s="166"/>
      <c r="D220" s="166"/>
      <c r="E220" s="166"/>
      <c r="F220" s="179"/>
      <c r="G220" s="184"/>
      <c r="H220" s="185"/>
      <c r="I220" s="185"/>
      <c r="J220" s="185"/>
      <c r="K220" s="185"/>
      <c r="L220" s="185"/>
      <c r="M220" s="185"/>
      <c r="N220" s="186"/>
    </row>
    <row r="221" spans="1:14" x14ac:dyDescent="0.25">
      <c r="A221" s="168" t="s">
        <v>81</v>
      </c>
      <c r="B221" s="170" t="s">
        <v>126</v>
      </c>
      <c r="C221" s="166"/>
      <c r="D221" s="166"/>
      <c r="E221" s="166"/>
      <c r="F221" s="179"/>
      <c r="G221" s="89">
        <f>SUM(G194:G220)</f>
        <v>31275.78</v>
      </c>
      <c r="H221" s="90">
        <f>SUM(H220,H219,H215,H195,H194)</f>
        <v>33726.15</v>
      </c>
      <c r="I221" s="90">
        <f>SUM(I194:I220)</f>
        <v>94846.1</v>
      </c>
      <c r="J221" s="90">
        <f>SUM(J220,J219,J215,J195,J194)</f>
        <v>171337.61</v>
      </c>
      <c r="K221" s="90">
        <f>SUM(K194:K220)</f>
        <v>173465.68</v>
      </c>
      <c r="L221" s="90">
        <f>SUM(L220,L219,L215,L195,L194)</f>
        <v>327389.62</v>
      </c>
      <c r="M221" s="90">
        <f>SUM(M194:M220)</f>
        <v>266878.58</v>
      </c>
      <c r="N221" s="91">
        <f>SUM(N220,N219,N215,N195,N194)</f>
        <v>519200.28999999992</v>
      </c>
    </row>
    <row r="222" spans="1:14" x14ac:dyDescent="0.25">
      <c r="A222" s="165" t="s">
        <v>92</v>
      </c>
      <c r="B222" s="164" t="s">
        <v>91</v>
      </c>
      <c r="C222" s="166"/>
      <c r="D222" s="166"/>
      <c r="E222" s="166"/>
      <c r="F222" s="179"/>
      <c r="G222" s="97"/>
      <c r="H222" s="99"/>
      <c r="I222" s="99"/>
      <c r="J222" s="99"/>
      <c r="K222" s="99"/>
      <c r="L222" s="99"/>
      <c r="M222" s="99"/>
      <c r="N222" s="101"/>
    </row>
    <row r="223" spans="1:14" x14ac:dyDescent="0.25">
      <c r="A223" s="165" t="s">
        <v>94</v>
      </c>
      <c r="B223" s="164" t="s">
        <v>93</v>
      </c>
      <c r="C223" s="166"/>
      <c r="D223" s="166"/>
      <c r="E223" s="166"/>
      <c r="F223" s="179"/>
      <c r="G223" s="97"/>
      <c r="H223" s="99"/>
      <c r="I223" s="99"/>
      <c r="J223" s="99"/>
      <c r="K223" s="99"/>
      <c r="L223" s="99"/>
      <c r="M223" s="99"/>
      <c r="N223" s="101"/>
    </row>
    <row r="224" spans="1:14" x14ac:dyDescent="0.25">
      <c r="A224" s="165" t="s">
        <v>96</v>
      </c>
      <c r="B224" s="164" t="s">
        <v>95</v>
      </c>
      <c r="C224" s="166"/>
      <c r="D224" s="166"/>
      <c r="E224" s="166"/>
      <c r="F224" s="179"/>
      <c r="G224" s="97"/>
      <c r="H224" s="99"/>
      <c r="I224" s="99"/>
      <c r="J224" s="99"/>
      <c r="K224" s="99"/>
      <c r="L224" s="99"/>
      <c r="M224" s="99"/>
      <c r="N224" s="101"/>
    </row>
    <row r="225" spans="1:14" x14ac:dyDescent="0.25">
      <c r="A225" s="165" t="s">
        <v>98</v>
      </c>
      <c r="B225" s="164" t="s">
        <v>97</v>
      </c>
      <c r="C225" s="166"/>
      <c r="D225" s="166"/>
      <c r="E225" s="166"/>
      <c r="F225" s="179"/>
      <c r="G225" s="97"/>
      <c r="H225" s="99"/>
      <c r="I225" s="99"/>
      <c r="J225" s="99"/>
      <c r="K225" s="99"/>
      <c r="L225" s="99"/>
      <c r="M225" s="99"/>
      <c r="N225" s="101"/>
    </row>
    <row r="226" spans="1:14" x14ac:dyDescent="0.25">
      <c r="A226" s="168" t="s">
        <v>90</v>
      </c>
      <c r="B226" s="170" t="s">
        <v>125</v>
      </c>
      <c r="C226" s="166"/>
      <c r="D226" s="166"/>
      <c r="E226" s="166"/>
      <c r="F226" s="179"/>
      <c r="G226" s="89">
        <f>SUM(G222:G225)</f>
        <v>0</v>
      </c>
      <c r="H226" s="187">
        <f>SUM(H225,H224,H223,H222)</f>
        <v>0</v>
      </c>
      <c r="I226" s="187">
        <f>SUM(I222:I225)</f>
        <v>0</v>
      </c>
      <c r="J226" s="187">
        <f>SUM(J225,J224,J223,J222)</f>
        <v>0</v>
      </c>
      <c r="K226" s="187">
        <f>SUM(K222:K225)</f>
        <v>0</v>
      </c>
      <c r="L226" s="187">
        <f>SUM(L225,L224,L223,L222)</f>
        <v>0</v>
      </c>
      <c r="M226" s="187">
        <f>SUM(M222:M225)</f>
        <v>0</v>
      </c>
      <c r="N226" s="188">
        <f>SUM(N225,N224,N223,N222)</f>
        <v>0</v>
      </c>
    </row>
    <row r="227" spans="1:14" x14ac:dyDescent="0.25">
      <c r="A227" s="165" t="s">
        <v>101</v>
      </c>
      <c r="B227" s="164" t="s">
        <v>100</v>
      </c>
      <c r="C227" s="166"/>
      <c r="D227" s="166"/>
      <c r="E227" s="166"/>
      <c r="F227" s="179"/>
      <c r="G227" s="97"/>
      <c r="H227" s="99"/>
      <c r="I227" s="99"/>
      <c r="J227" s="99"/>
      <c r="K227" s="99"/>
      <c r="L227" s="99"/>
      <c r="M227" s="99"/>
      <c r="N227" s="101"/>
    </row>
    <row r="228" spans="1:14" x14ac:dyDescent="0.25">
      <c r="A228" s="165" t="s">
        <v>103</v>
      </c>
      <c r="B228" s="164" t="s">
        <v>102</v>
      </c>
      <c r="C228" s="166"/>
      <c r="D228" s="166"/>
      <c r="E228" s="166"/>
      <c r="F228" s="179"/>
      <c r="G228" s="97"/>
      <c r="H228" s="99"/>
      <c r="I228" s="99"/>
      <c r="J228" s="99"/>
      <c r="K228" s="99"/>
      <c r="L228" s="99"/>
      <c r="M228" s="99"/>
      <c r="N228" s="101"/>
    </row>
    <row r="229" spans="1:14" x14ac:dyDescent="0.25">
      <c r="A229" s="165" t="s">
        <v>105</v>
      </c>
      <c r="B229" s="164" t="s">
        <v>104</v>
      </c>
      <c r="C229" s="217"/>
      <c r="D229" s="217"/>
      <c r="E229" s="217"/>
      <c r="F229" s="272"/>
      <c r="G229" s="97">
        <v>1900</v>
      </c>
      <c r="H229" s="99">
        <f>SUM(H230:H231)</f>
        <v>0</v>
      </c>
      <c r="I229" s="99">
        <v>1900</v>
      </c>
      <c r="J229" s="99">
        <f>SUM(J230:J231)</f>
        <v>4120</v>
      </c>
      <c r="K229" s="99">
        <v>11206.22</v>
      </c>
      <c r="L229" s="99">
        <f>SUM(L230:L231)</f>
        <v>4120</v>
      </c>
      <c r="M229" s="99">
        <v>20679.91</v>
      </c>
      <c r="N229" s="101">
        <f>SUM(N230:N231)</f>
        <v>8240</v>
      </c>
    </row>
    <row r="230" spans="1:14" ht="51" x14ac:dyDescent="0.25">
      <c r="A230" s="165"/>
      <c r="B230" s="204"/>
      <c r="C230" s="218" t="s">
        <v>467</v>
      </c>
      <c r="D230" s="218" t="s">
        <v>468</v>
      </c>
      <c r="E230" s="218" t="s">
        <v>469</v>
      </c>
      <c r="F230" s="220" t="s">
        <v>413</v>
      </c>
      <c r="G230" s="242"/>
      <c r="H230" s="247">
        <v>0</v>
      </c>
      <c r="I230" s="244"/>
      <c r="J230" s="247">
        <v>2220</v>
      </c>
      <c r="K230" s="244"/>
      <c r="L230" s="247">
        <v>2220</v>
      </c>
      <c r="M230" s="244"/>
      <c r="N230" s="248">
        <v>4440</v>
      </c>
    </row>
    <row r="231" spans="1:14" ht="38.25" x14ac:dyDescent="0.25">
      <c r="A231" s="165"/>
      <c r="B231" s="204"/>
      <c r="C231" s="205" t="s">
        <v>470</v>
      </c>
      <c r="D231" s="205" t="s">
        <v>468</v>
      </c>
      <c r="E231" s="205" t="s">
        <v>471</v>
      </c>
      <c r="F231" s="209" t="s">
        <v>413</v>
      </c>
      <c r="G231" s="241"/>
      <c r="H231" s="245">
        <v>0</v>
      </c>
      <c r="I231" s="243"/>
      <c r="J231" s="245">
        <v>1900</v>
      </c>
      <c r="K231" s="243"/>
      <c r="L231" s="245">
        <v>1900</v>
      </c>
      <c r="M231" s="243"/>
      <c r="N231" s="246">
        <v>3800</v>
      </c>
    </row>
    <row r="232" spans="1:14" x14ac:dyDescent="0.25">
      <c r="A232" s="165" t="s">
        <v>107</v>
      </c>
      <c r="B232" s="164" t="s">
        <v>106</v>
      </c>
      <c r="C232" s="206"/>
      <c r="D232" s="206"/>
      <c r="E232" s="206"/>
      <c r="F232" s="255"/>
      <c r="G232" s="97"/>
      <c r="H232" s="99"/>
      <c r="I232" s="99"/>
      <c r="J232" s="99"/>
      <c r="K232" s="99"/>
      <c r="L232" s="99"/>
      <c r="M232" s="99"/>
      <c r="N232" s="101"/>
    </row>
    <row r="233" spans="1:14" x14ac:dyDescent="0.25">
      <c r="A233" s="165" t="s">
        <v>109</v>
      </c>
      <c r="B233" s="164" t="s">
        <v>108</v>
      </c>
      <c r="C233" s="166"/>
      <c r="D233" s="166"/>
      <c r="E233" s="166"/>
      <c r="F233" s="179"/>
      <c r="G233" s="97"/>
      <c r="H233" s="99"/>
      <c r="I233" s="99"/>
      <c r="J233" s="99"/>
      <c r="K233" s="99"/>
      <c r="L233" s="99"/>
      <c r="M233" s="99"/>
      <c r="N233" s="101"/>
    </row>
    <row r="234" spans="1:14" x14ac:dyDescent="0.25">
      <c r="A234" s="168" t="s">
        <v>99</v>
      </c>
      <c r="B234" s="170" t="s">
        <v>124</v>
      </c>
      <c r="C234" s="166"/>
      <c r="D234" s="166"/>
      <c r="E234" s="166"/>
      <c r="F234" s="179"/>
      <c r="G234" s="189">
        <f>SUM(G227:G233)</f>
        <v>1900</v>
      </c>
      <c r="H234" s="187">
        <f>SUM(H233,H232,H229,H228,H227)</f>
        <v>0</v>
      </c>
      <c r="I234" s="187">
        <f>SUM(I227:I233)</f>
        <v>1900</v>
      </c>
      <c r="J234" s="187">
        <f>SUM(J233,J232,J229,J228,J227)</f>
        <v>4120</v>
      </c>
      <c r="K234" s="187">
        <f>SUM(K233,K232,K229,K228,K227)</f>
        <v>11206.22</v>
      </c>
      <c r="L234" s="187">
        <f>SUM(L233,L232,L229,L228,L227)</f>
        <v>4120</v>
      </c>
      <c r="M234" s="187">
        <f>SUM(M233,M232,M229,M228,M227)</f>
        <v>20679.91</v>
      </c>
      <c r="N234" s="188">
        <f>SUM(N233,N232,N229,N228,N227)</f>
        <v>8240</v>
      </c>
    </row>
    <row r="235" spans="1:14" x14ac:dyDescent="0.25">
      <c r="A235" s="165" t="s">
        <v>168</v>
      </c>
      <c r="B235" s="190" t="s">
        <v>175</v>
      </c>
      <c r="C235" s="191"/>
      <c r="D235" s="191"/>
      <c r="E235" s="191"/>
      <c r="F235" s="192"/>
      <c r="G235" s="97"/>
      <c r="H235" s="99"/>
      <c r="I235" s="99"/>
      <c r="J235" s="99"/>
      <c r="K235" s="99"/>
      <c r="L235" s="99"/>
      <c r="M235" s="99"/>
      <c r="N235" s="101"/>
    </row>
    <row r="236" spans="1:14" ht="30" x14ac:dyDescent="0.25">
      <c r="A236" s="168" t="s">
        <v>176</v>
      </c>
      <c r="B236" s="193" t="s">
        <v>128</v>
      </c>
      <c r="C236" s="191"/>
      <c r="D236" s="191"/>
      <c r="E236" s="191"/>
      <c r="F236" s="192"/>
      <c r="G236" s="194">
        <f t="shared" ref="G236:N236" si="8">G235</f>
        <v>0</v>
      </c>
      <c r="H236" s="195">
        <f t="shared" si="8"/>
        <v>0</v>
      </c>
      <c r="I236" s="195">
        <f t="shared" si="8"/>
        <v>0</v>
      </c>
      <c r="J236" s="195">
        <f t="shared" si="8"/>
        <v>0</v>
      </c>
      <c r="K236" s="195">
        <f t="shared" si="8"/>
        <v>0</v>
      </c>
      <c r="L236" s="195">
        <f t="shared" si="8"/>
        <v>0</v>
      </c>
      <c r="M236" s="195">
        <f t="shared" si="8"/>
        <v>0</v>
      </c>
      <c r="N236" s="196">
        <f t="shared" si="8"/>
        <v>0</v>
      </c>
    </row>
    <row r="237" spans="1:14" x14ac:dyDescent="0.25">
      <c r="A237" s="165" t="s">
        <v>112</v>
      </c>
      <c r="B237" s="164" t="s">
        <v>111</v>
      </c>
      <c r="C237" s="217"/>
      <c r="D237" s="217"/>
      <c r="E237" s="217"/>
      <c r="F237" s="272"/>
      <c r="G237" s="97">
        <v>18873.46</v>
      </c>
      <c r="H237" s="99">
        <f>SUM(H238:H243)</f>
        <v>44192.31</v>
      </c>
      <c r="I237" s="99">
        <v>37744.31</v>
      </c>
      <c r="J237" s="99">
        <f>SUM(J238:J243)</f>
        <v>87884.62</v>
      </c>
      <c r="K237" s="99">
        <v>78998.63</v>
      </c>
      <c r="L237" s="99">
        <f>SUM(L238:L243)</f>
        <v>131576.93</v>
      </c>
      <c r="M237" s="99">
        <v>113700.8</v>
      </c>
      <c r="N237" s="101">
        <f>SUM(N238:N243)</f>
        <v>186000</v>
      </c>
    </row>
    <row r="238" spans="1:14" ht="38.25" x14ac:dyDescent="0.25">
      <c r="A238" s="165"/>
      <c r="B238" s="204"/>
      <c r="C238" s="218" t="s">
        <v>472</v>
      </c>
      <c r="D238" s="218" t="s">
        <v>473</v>
      </c>
      <c r="E238" s="218" t="s">
        <v>474</v>
      </c>
      <c r="F238" s="220" t="s">
        <v>262</v>
      </c>
      <c r="G238" s="242"/>
      <c r="H238" s="247">
        <v>6923.08</v>
      </c>
      <c r="I238" s="244"/>
      <c r="J238" s="247">
        <v>13846.16</v>
      </c>
      <c r="K238" s="244"/>
      <c r="L238" s="247">
        <v>20769.240000000002</v>
      </c>
      <c r="M238" s="244"/>
      <c r="N238" s="248">
        <v>30000</v>
      </c>
    </row>
    <row r="239" spans="1:14" ht="38.25" x14ac:dyDescent="0.25">
      <c r="A239" s="165"/>
      <c r="B239" s="204"/>
      <c r="C239" s="225" t="s">
        <v>475</v>
      </c>
      <c r="D239" s="225" t="s">
        <v>476</v>
      </c>
      <c r="E239" s="225" t="s">
        <v>477</v>
      </c>
      <c r="F239" s="226" t="s">
        <v>262</v>
      </c>
      <c r="G239" s="249"/>
      <c r="H239" s="250">
        <v>6923.08</v>
      </c>
      <c r="I239" s="251"/>
      <c r="J239" s="250">
        <v>13846.16</v>
      </c>
      <c r="K239" s="251"/>
      <c r="L239" s="250">
        <v>20769.240000000002</v>
      </c>
      <c r="M239" s="251"/>
      <c r="N239" s="252">
        <v>30000</v>
      </c>
    </row>
    <row r="240" spans="1:14" ht="38.25" x14ac:dyDescent="0.25">
      <c r="A240" s="165"/>
      <c r="B240" s="204"/>
      <c r="C240" s="225" t="s">
        <v>478</v>
      </c>
      <c r="D240" s="225" t="s">
        <v>476</v>
      </c>
      <c r="E240" s="225" t="s">
        <v>477</v>
      </c>
      <c r="F240" s="226" t="s">
        <v>262</v>
      </c>
      <c r="G240" s="249"/>
      <c r="H240" s="250">
        <v>4615.38</v>
      </c>
      <c r="I240" s="251"/>
      <c r="J240" s="250">
        <v>9230.76</v>
      </c>
      <c r="K240" s="251"/>
      <c r="L240" s="250">
        <v>13846.14</v>
      </c>
      <c r="M240" s="251"/>
      <c r="N240" s="252">
        <v>20000</v>
      </c>
    </row>
    <row r="241" spans="1:14" ht="38.25" x14ac:dyDescent="0.25">
      <c r="A241" s="165"/>
      <c r="B241" s="204"/>
      <c r="C241" s="225" t="s">
        <v>479</v>
      </c>
      <c r="D241" s="225" t="s">
        <v>480</v>
      </c>
      <c r="E241" s="225" t="s">
        <v>481</v>
      </c>
      <c r="F241" s="226" t="s">
        <v>262</v>
      </c>
      <c r="G241" s="249"/>
      <c r="H241" s="250">
        <v>230.77</v>
      </c>
      <c r="I241" s="251"/>
      <c r="J241" s="250">
        <v>461.54</v>
      </c>
      <c r="K241" s="251"/>
      <c r="L241" s="250">
        <v>692.31</v>
      </c>
      <c r="M241" s="251"/>
      <c r="N241" s="252">
        <v>1000</v>
      </c>
    </row>
    <row r="242" spans="1:14" ht="38.25" x14ac:dyDescent="0.25">
      <c r="A242" s="165"/>
      <c r="B242" s="204"/>
      <c r="C242" s="225" t="s">
        <v>482</v>
      </c>
      <c r="D242" s="225" t="s">
        <v>483</v>
      </c>
      <c r="E242" s="225" t="s">
        <v>484</v>
      </c>
      <c r="F242" s="226" t="s">
        <v>273</v>
      </c>
      <c r="G242" s="249"/>
      <c r="H242" s="250">
        <v>25000</v>
      </c>
      <c r="I242" s="251"/>
      <c r="J242" s="250">
        <v>50000</v>
      </c>
      <c r="K242" s="251"/>
      <c r="L242" s="250">
        <v>75000</v>
      </c>
      <c r="M242" s="251"/>
      <c r="N242" s="252">
        <v>100000</v>
      </c>
    </row>
    <row r="243" spans="1:14" ht="25.5" x14ac:dyDescent="0.25">
      <c r="A243" s="165"/>
      <c r="B243" s="204"/>
      <c r="C243" s="205" t="s">
        <v>485</v>
      </c>
      <c r="D243" s="205" t="s">
        <v>486</v>
      </c>
      <c r="E243" s="205" t="s">
        <v>487</v>
      </c>
      <c r="F243" s="209" t="s">
        <v>191</v>
      </c>
      <c r="G243" s="241"/>
      <c r="H243" s="245">
        <v>500</v>
      </c>
      <c r="I243" s="243"/>
      <c r="J243" s="245">
        <v>500</v>
      </c>
      <c r="K243" s="243"/>
      <c r="L243" s="245">
        <v>500</v>
      </c>
      <c r="M243" s="243"/>
      <c r="N243" s="246">
        <v>5000</v>
      </c>
    </row>
    <row r="244" spans="1:14" x14ac:dyDescent="0.25">
      <c r="A244" s="165" t="s">
        <v>114</v>
      </c>
      <c r="B244" s="164" t="s">
        <v>113</v>
      </c>
      <c r="C244" s="207"/>
      <c r="D244" s="207"/>
      <c r="E244" s="207"/>
      <c r="F244" s="257"/>
      <c r="G244" s="97">
        <v>2717.68</v>
      </c>
      <c r="H244" s="99">
        <f>SUM(H245:H248)</f>
        <v>9020.49</v>
      </c>
      <c r="I244" s="99">
        <v>3572.49</v>
      </c>
      <c r="J244" s="99">
        <f>SUM(J245:J248)</f>
        <v>20354.490000000002</v>
      </c>
      <c r="K244" s="99">
        <v>4480.1400000000003</v>
      </c>
      <c r="L244" s="99">
        <f>SUM(L245:L248)</f>
        <v>31187.489999999998</v>
      </c>
      <c r="M244" s="99">
        <v>4883.1000000000004</v>
      </c>
      <c r="N244" s="101">
        <f>SUM(N245:N248)</f>
        <v>41520.49</v>
      </c>
    </row>
    <row r="245" spans="1:14" ht="25.5" x14ac:dyDescent="0.25">
      <c r="A245" s="165"/>
      <c r="B245" s="204"/>
      <c r="C245" s="218" t="s">
        <v>488</v>
      </c>
      <c r="D245" s="218" t="s">
        <v>489</v>
      </c>
      <c r="E245" s="218" t="s">
        <v>490</v>
      </c>
      <c r="F245" s="220" t="s">
        <v>273</v>
      </c>
      <c r="G245" s="242"/>
      <c r="H245" s="247">
        <v>1000</v>
      </c>
      <c r="I245" s="244"/>
      <c r="J245" s="247">
        <v>2000</v>
      </c>
      <c r="K245" s="244"/>
      <c r="L245" s="247">
        <v>3000</v>
      </c>
      <c r="M245" s="244"/>
      <c r="N245" s="248">
        <v>4000</v>
      </c>
    </row>
    <row r="246" spans="1:14" ht="25.5" x14ac:dyDescent="0.25">
      <c r="A246" s="165"/>
      <c r="B246" s="204"/>
      <c r="C246" s="225" t="s">
        <v>491</v>
      </c>
      <c r="D246" s="225" t="s">
        <v>492</v>
      </c>
      <c r="E246" s="225" t="s">
        <v>493</v>
      </c>
      <c r="F246" s="226" t="s">
        <v>273</v>
      </c>
      <c r="G246" s="249"/>
      <c r="H246" s="250">
        <v>7500</v>
      </c>
      <c r="I246" s="251"/>
      <c r="J246" s="250">
        <v>15000</v>
      </c>
      <c r="K246" s="251"/>
      <c r="L246" s="250">
        <v>22500</v>
      </c>
      <c r="M246" s="251"/>
      <c r="N246" s="252">
        <v>30000</v>
      </c>
    </row>
    <row r="247" spans="1:14" ht="25.5" x14ac:dyDescent="0.25">
      <c r="A247" s="165"/>
      <c r="B247" s="204"/>
      <c r="C247" s="225" t="s">
        <v>494</v>
      </c>
      <c r="D247" s="225" t="s">
        <v>495</v>
      </c>
      <c r="E247" s="225" t="s">
        <v>496</v>
      </c>
      <c r="F247" s="226" t="s">
        <v>191</v>
      </c>
      <c r="G247" s="249"/>
      <c r="H247" s="250">
        <v>520.49</v>
      </c>
      <c r="I247" s="251"/>
      <c r="J247" s="250">
        <v>1354.49</v>
      </c>
      <c r="K247" s="251"/>
      <c r="L247" s="250">
        <v>2187.4899999999998</v>
      </c>
      <c r="M247" s="251"/>
      <c r="N247" s="252">
        <v>3020.49</v>
      </c>
    </row>
    <row r="248" spans="1:14" ht="25.5" x14ac:dyDescent="0.25">
      <c r="A248" s="165"/>
      <c r="B248" s="204"/>
      <c r="C248" s="205" t="s">
        <v>497</v>
      </c>
      <c r="D248" s="205" t="s">
        <v>489</v>
      </c>
      <c r="E248" s="205" t="s">
        <v>490</v>
      </c>
      <c r="F248" s="209" t="s">
        <v>191</v>
      </c>
      <c r="G248" s="241"/>
      <c r="H248" s="245">
        <v>0</v>
      </c>
      <c r="I248" s="243"/>
      <c r="J248" s="245">
        <v>2000</v>
      </c>
      <c r="K248" s="243"/>
      <c r="L248" s="245">
        <v>3500</v>
      </c>
      <c r="M248" s="243"/>
      <c r="N248" s="246">
        <v>4500</v>
      </c>
    </row>
    <row r="249" spans="1:14" x14ac:dyDescent="0.25">
      <c r="A249" s="168" t="s">
        <v>110</v>
      </c>
      <c r="B249" s="170" t="s">
        <v>123</v>
      </c>
      <c r="C249" s="206"/>
      <c r="D249" s="206"/>
      <c r="E249" s="206"/>
      <c r="F249" s="255"/>
      <c r="G249" s="197">
        <f t="shared" ref="G249:N249" si="9">+G237+G244</f>
        <v>21591.14</v>
      </c>
      <c r="H249" s="198">
        <f t="shared" si="9"/>
        <v>53212.799999999996</v>
      </c>
      <c r="I249" s="198">
        <f t="shared" si="9"/>
        <v>41316.799999999996</v>
      </c>
      <c r="J249" s="198">
        <f t="shared" si="9"/>
        <v>108239.11</v>
      </c>
      <c r="K249" s="198">
        <f t="shared" si="9"/>
        <v>83478.77</v>
      </c>
      <c r="L249" s="198">
        <f t="shared" si="9"/>
        <v>162764.41999999998</v>
      </c>
      <c r="M249" s="198">
        <f t="shared" si="9"/>
        <v>118583.90000000001</v>
      </c>
      <c r="N249" s="199">
        <f t="shared" si="9"/>
        <v>227520.49</v>
      </c>
    </row>
    <row r="250" spans="1:14" ht="17.25" x14ac:dyDescent="0.25">
      <c r="A250" s="200" t="s">
        <v>137</v>
      </c>
      <c r="B250" s="65" t="s">
        <v>144</v>
      </c>
      <c r="C250" s="157"/>
      <c r="D250" s="157"/>
      <c r="E250" s="157"/>
      <c r="F250" s="158"/>
      <c r="G250" s="201"/>
      <c r="H250" s="202">
        <v>0</v>
      </c>
      <c r="I250" s="202"/>
      <c r="J250" s="202">
        <v>0</v>
      </c>
      <c r="K250" s="202"/>
      <c r="L250" s="202">
        <v>0</v>
      </c>
      <c r="M250" s="202"/>
      <c r="N250" s="203">
        <v>0</v>
      </c>
    </row>
    <row r="251" spans="1:14" x14ac:dyDescent="0.25">
      <c r="A251" s="18" t="s">
        <v>132</v>
      </c>
      <c r="B251" s="17"/>
      <c r="C251" s="159"/>
      <c r="D251" s="159"/>
      <c r="E251" s="159"/>
      <c r="F251" s="159"/>
      <c r="G251" s="149">
        <f t="shared" ref="G251:N251" si="10">+G250+G249+G236+G234+G226+G221+G193</f>
        <v>220123.71999999997</v>
      </c>
      <c r="H251" s="150">
        <f t="shared" si="10"/>
        <v>258042.43</v>
      </c>
      <c r="I251" s="150">
        <f t="shared" si="10"/>
        <v>435318.93000000005</v>
      </c>
      <c r="J251" s="150">
        <f t="shared" si="10"/>
        <v>610863.15999999992</v>
      </c>
      <c r="K251" s="150">
        <f t="shared" si="10"/>
        <v>683952.44</v>
      </c>
      <c r="L251" s="150">
        <f t="shared" si="10"/>
        <v>959619.48</v>
      </c>
      <c r="M251" s="150">
        <f t="shared" si="10"/>
        <v>971394.18</v>
      </c>
      <c r="N251" s="151">
        <f t="shared" si="10"/>
        <v>1424693.3299999998</v>
      </c>
    </row>
    <row r="252" spans="1:14" x14ac:dyDescent="0.25">
      <c r="A252" s="18" t="s">
        <v>174</v>
      </c>
      <c r="B252" s="17"/>
      <c r="C252" s="156"/>
      <c r="D252" s="156"/>
      <c r="E252" s="156"/>
      <c r="F252" s="156"/>
      <c r="G252" s="30"/>
      <c r="H252" s="114">
        <v>41543.440000000002</v>
      </c>
      <c r="I252" s="31"/>
      <c r="J252" s="114">
        <v>41543.440000000002</v>
      </c>
      <c r="K252" s="31"/>
      <c r="L252" s="114">
        <v>41543.440000000002</v>
      </c>
      <c r="M252" s="31"/>
      <c r="N252" s="116">
        <v>41543.440000000002</v>
      </c>
    </row>
    <row r="253" spans="1:14" x14ac:dyDescent="0.25">
      <c r="A253" s="45"/>
      <c r="B253" s="70"/>
      <c r="C253" s="70"/>
      <c r="D253" s="70"/>
      <c r="E253" s="70"/>
      <c r="F253" s="70"/>
      <c r="G253" s="71"/>
      <c r="H253" s="71"/>
      <c r="I253" s="71"/>
      <c r="J253" s="71"/>
      <c r="K253" s="71"/>
      <c r="L253" s="71"/>
      <c r="M253" s="71"/>
      <c r="N253" s="72"/>
    </row>
    <row r="254" spans="1:14" x14ac:dyDescent="0.25">
      <c r="A254" s="73"/>
      <c r="B254" s="74" t="s">
        <v>129</v>
      </c>
      <c r="C254" s="160"/>
      <c r="D254" s="160"/>
      <c r="E254" s="160"/>
      <c r="F254" s="160"/>
      <c r="G254" s="150">
        <f t="shared" ref="G254:N254" si="11">+G99-G251</f>
        <v>198897.57000000007</v>
      </c>
      <c r="H254" s="150">
        <f t="shared" si="11"/>
        <v>83451.06</v>
      </c>
      <c r="I254" s="150">
        <f t="shared" si="11"/>
        <v>283207.43999999994</v>
      </c>
      <c r="J254" s="150">
        <f t="shared" si="11"/>
        <v>11911.64000000013</v>
      </c>
      <c r="K254" s="150">
        <f t="shared" si="11"/>
        <v>230162.49000000011</v>
      </c>
      <c r="L254" s="150">
        <f t="shared" si="11"/>
        <v>-11716.169999999925</v>
      </c>
      <c r="M254" s="150">
        <f t="shared" si="11"/>
        <v>286197.61</v>
      </c>
      <c r="N254" s="151">
        <f t="shared" si="11"/>
        <v>326444.19000000018</v>
      </c>
    </row>
    <row r="255" spans="1:14" s="51" customFormat="1" x14ac:dyDescent="0.2">
      <c r="A255" s="73"/>
      <c r="B255" s="74" t="s">
        <v>163</v>
      </c>
      <c r="C255" s="161"/>
      <c r="D255" s="161"/>
      <c r="E255" s="161"/>
      <c r="F255" s="161"/>
      <c r="G255" s="32"/>
      <c r="H255" s="154">
        <f>+H100-H252</f>
        <v>0</v>
      </c>
      <c r="I255" s="33"/>
      <c r="J255" s="154">
        <f>+J100-J252</f>
        <v>0</v>
      </c>
      <c r="K255" s="33"/>
      <c r="L255" s="154">
        <f>+L100-L252</f>
        <v>0</v>
      </c>
      <c r="M255" s="33"/>
      <c r="N255" s="152">
        <f>+N100-N252</f>
        <v>0</v>
      </c>
    </row>
    <row r="256" spans="1:14" s="51" customFormat="1" x14ac:dyDescent="0.25">
      <c r="A256" s="75"/>
      <c r="B256" s="74" t="s">
        <v>134</v>
      </c>
      <c r="C256" s="160"/>
      <c r="D256" s="160"/>
      <c r="E256" s="160"/>
      <c r="F256" s="160"/>
      <c r="G256" s="150">
        <v>0</v>
      </c>
      <c r="H256" s="150">
        <f>IF(H254&lt;0,-H254,0)</f>
        <v>0</v>
      </c>
      <c r="I256" s="150">
        <v>0</v>
      </c>
      <c r="J256" s="150">
        <f>IF(J254&lt;0,-J254,0)</f>
        <v>0</v>
      </c>
      <c r="K256" s="150">
        <v>0</v>
      </c>
      <c r="L256" s="150">
        <f>IF(L254&lt;0,-L254,0)</f>
        <v>11716.169999999925</v>
      </c>
      <c r="M256" s="150">
        <v>0</v>
      </c>
      <c r="N256" s="153">
        <f>IF(N254&lt;0,-N254,0)</f>
        <v>0</v>
      </c>
    </row>
    <row r="257" spans="1:14" s="34" customFormat="1" ht="21" customHeight="1" x14ac:dyDescent="0.2">
      <c r="A257" s="16" t="s">
        <v>149</v>
      </c>
      <c r="B257" s="16"/>
      <c r="C257" s="16"/>
      <c r="D257" s="16"/>
      <c r="E257" s="16"/>
      <c r="F257" s="16"/>
      <c r="G257" s="16"/>
      <c r="H257" s="16"/>
      <c r="I257" s="16"/>
      <c r="J257" s="16"/>
      <c r="K257" s="16"/>
      <c r="L257" s="16"/>
      <c r="M257" s="16"/>
      <c r="N257" s="16"/>
    </row>
    <row r="258" spans="1:14" s="34" customFormat="1" ht="21" customHeight="1" x14ac:dyDescent="0.2">
      <c r="A258" s="15" t="s">
        <v>151</v>
      </c>
      <c r="B258" s="15"/>
      <c r="C258" s="15"/>
      <c r="D258" s="15"/>
      <c r="E258" s="15"/>
      <c r="F258" s="15"/>
      <c r="G258" s="15"/>
      <c r="H258" s="15"/>
      <c r="I258" s="15"/>
      <c r="J258" s="15"/>
      <c r="K258" s="15"/>
      <c r="L258" s="15"/>
      <c r="M258" s="15"/>
      <c r="N258" s="15"/>
    </row>
    <row r="259" spans="1:14" s="34" customFormat="1" ht="21" customHeight="1" x14ac:dyDescent="0.2">
      <c r="A259" s="28" t="s">
        <v>167</v>
      </c>
      <c r="B259" s="28"/>
      <c r="C259" s="28"/>
      <c r="D259" s="28"/>
      <c r="E259" s="28"/>
      <c r="F259" s="28"/>
      <c r="G259" s="28"/>
      <c r="H259" s="28"/>
      <c r="I259" s="28"/>
      <c r="J259" s="28"/>
      <c r="K259" s="28"/>
      <c r="L259" s="28"/>
      <c r="M259" s="28"/>
      <c r="N259" s="28"/>
    </row>
  </sheetData>
  <sheetProtection password="D3C7" sheet="1" objects="1" scenarios="1"/>
  <mergeCells count="39">
    <mergeCell ref="A7:N7"/>
    <mergeCell ref="B1:N2"/>
    <mergeCell ref="A3:N3"/>
    <mergeCell ref="A4:N4"/>
    <mergeCell ref="A5:N5"/>
    <mergeCell ref="A6:N6"/>
    <mergeCell ref="A99:B99"/>
    <mergeCell ref="A8:N8"/>
    <mergeCell ref="A9:N9"/>
    <mergeCell ref="A11:A13"/>
    <mergeCell ref="B11:B13"/>
    <mergeCell ref="C11:C13"/>
    <mergeCell ref="D11:D13"/>
    <mergeCell ref="E11:E13"/>
    <mergeCell ref="F11:F13"/>
    <mergeCell ref="G11:N11"/>
    <mergeCell ref="G12:H12"/>
    <mergeCell ref="I12:J12"/>
    <mergeCell ref="K12:L12"/>
    <mergeCell ref="M12:N12"/>
    <mergeCell ref="A97:B97"/>
    <mergeCell ref="A98:B98"/>
    <mergeCell ref="E102:E104"/>
    <mergeCell ref="A100:B100"/>
    <mergeCell ref="A102:A104"/>
    <mergeCell ref="B102:B104"/>
    <mergeCell ref="C102:C104"/>
    <mergeCell ref="D102:D104"/>
    <mergeCell ref="F102:F104"/>
    <mergeCell ref="G102:N102"/>
    <mergeCell ref="G103:H103"/>
    <mergeCell ref="I103:J103"/>
    <mergeCell ref="K103:L103"/>
    <mergeCell ref="M103:N103"/>
    <mergeCell ref="A251:B251"/>
    <mergeCell ref="A252:B252"/>
    <mergeCell ref="A257:N257"/>
    <mergeCell ref="A258:N258"/>
    <mergeCell ref="A259:N259"/>
  </mergeCells>
  <pageMargins left="0.31496062992126" right="0.118110236220472" top="0.15748031496063" bottom="0" header="0" footer="0"/>
  <pageSetup paperSize="9" scale="10" fitToHeight="2"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Modello Piano flussi cassa</vt:lpstr>
      <vt:lpstr>ModelloPianoFlussiCassa_PEG</vt:lpstr>
      <vt:lpstr>'Modello Piano flussi cassa'!Area_stampa</vt:lpstr>
      <vt:lpstr>ModelloPianoFlussiCassa_PEG!Area_stampa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Comune di Torino</dc:creator>
  <cp:keywords/>
  <dc:description/>
  <cp:lastModifiedBy>RAGIONERIA</cp:lastModifiedBy>
  <cp:lastPrinted>2025-01-31T16:01:04Z</cp:lastPrinted>
  <dcterms:created xsi:type="dcterms:W3CDTF">2015-02-26T11:29:02Z</dcterms:created>
  <dcterms:modified xsi:type="dcterms:W3CDTF">2026-02-26T11:43:15Z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0x01010031611B26795D9545AEF8C5111C3E6A4B</vt:lpwstr>
  </property>
</Properties>
</file>